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27495" windowHeight="11190" activeTab="1"/>
  </bookViews>
  <sheets>
    <sheet name="Rekapitulace stavby" sheetId="1" r:id="rId1"/>
    <sheet name="01.1 2017109 Pol - 01.1 2..." sheetId="2" r:id="rId2"/>
    <sheet name="Pokyny pro vyplnění" sheetId="3" r:id="rId3"/>
  </sheets>
  <definedNames>
    <definedName name="_xlnm._FilterDatabase" localSheetId="1" hidden="1">'01.1 2017109 Pol - 01.1 2...'!$C$94:$K$593</definedName>
    <definedName name="_xlnm.Print_Titles" localSheetId="1">'01.1 2017109 Pol - 01.1 2...'!$94:$94</definedName>
    <definedName name="_xlnm.Print_Titles" localSheetId="0">'Rekapitulace stavby'!$49:$49</definedName>
    <definedName name="_xlnm.Print_Area" localSheetId="1">'01.1 2017109 Pol - 01.1 2...'!$C$4:$J$36,'01.1 2017109 Pol - 01.1 2...'!$C$42:$J$76,'01.1 2017109 Pol - 01.1 2...'!$C$82:$K$593</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45621"/>
</workbook>
</file>

<file path=xl/calcChain.xml><?xml version="1.0" encoding="utf-8"?>
<calcChain xmlns="http://schemas.openxmlformats.org/spreadsheetml/2006/main">
  <c r="AY52" i="1" l="1"/>
  <c r="AX52" i="1"/>
  <c r="BI593" i="2"/>
  <c r="BH593" i="2"/>
  <c r="BG593" i="2"/>
  <c r="BF593" i="2"/>
  <c r="T593" i="2"/>
  <c r="R593" i="2"/>
  <c r="P593" i="2"/>
  <c r="BK593" i="2"/>
  <c r="J593" i="2"/>
  <c r="BE593" i="2"/>
  <c r="BI592" i="2"/>
  <c r="BH592" i="2"/>
  <c r="BG592" i="2"/>
  <c r="BF592" i="2"/>
  <c r="T592" i="2"/>
  <c r="T591" i="2" s="1"/>
  <c r="R592" i="2"/>
  <c r="R591" i="2"/>
  <c r="P592" i="2"/>
  <c r="P591" i="2" s="1"/>
  <c r="BK592" i="2"/>
  <c r="BK591" i="2"/>
  <c r="J591" i="2" s="1"/>
  <c r="J75" i="2" s="1"/>
  <c r="J592" i="2"/>
  <c r="BE592" i="2"/>
  <c r="BI590" i="2"/>
  <c r="BH590" i="2"/>
  <c r="BG590" i="2"/>
  <c r="BF590" i="2"/>
  <c r="T590" i="2"/>
  <c r="R590" i="2"/>
  <c r="P590" i="2"/>
  <c r="BK590" i="2"/>
  <c r="BK588" i="2" s="1"/>
  <c r="J588" i="2" s="1"/>
  <c r="J74" i="2" s="1"/>
  <c r="J590" i="2"/>
  <c r="BE590" i="2"/>
  <c r="BI589" i="2"/>
  <c r="BH589" i="2"/>
  <c r="BG589" i="2"/>
  <c r="BF589" i="2"/>
  <c r="T589" i="2"/>
  <c r="T588" i="2"/>
  <c r="R589" i="2"/>
  <c r="R588" i="2"/>
  <c r="P589" i="2"/>
  <c r="P588" i="2"/>
  <c r="BK589" i="2"/>
  <c r="J589" i="2"/>
  <c r="BE589" i="2" s="1"/>
  <c r="BI587" i="2"/>
  <c r="BH587" i="2"/>
  <c r="BG587" i="2"/>
  <c r="BF587" i="2"/>
  <c r="T587" i="2"/>
  <c r="R587" i="2"/>
  <c r="P587" i="2"/>
  <c r="BK587" i="2"/>
  <c r="J587" i="2"/>
  <c r="BE587" i="2"/>
  <c r="BI586" i="2"/>
  <c r="BH586" i="2"/>
  <c r="BG586" i="2"/>
  <c r="BF586" i="2"/>
  <c r="T586" i="2"/>
  <c r="R586" i="2"/>
  <c r="P586" i="2"/>
  <c r="BK586" i="2"/>
  <c r="J586" i="2"/>
  <c r="BE586" i="2"/>
  <c r="BI585" i="2"/>
  <c r="BH585" i="2"/>
  <c r="BG585" i="2"/>
  <c r="BF585" i="2"/>
  <c r="T585" i="2"/>
  <c r="R585" i="2"/>
  <c r="P585" i="2"/>
  <c r="BK585" i="2"/>
  <c r="J585" i="2"/>
  <c r="BE585" i="2"/>
  <c r="BI584" i="2"/>
  <c r="BH584" i="2"/>
  <c r="BG584" i="2"/>
  <c r="BF584" i="2"/>
  <c r="T584" i="2"/>
  <c r="R584" i="2"/>
  <c r="P584" i="2"/>
  <c r="BK584" i="2"/>
  <c r="J584" i="2"/>
  <c r="BE584" i="2"/>
  <c r="BI583" i="2"/>
  <c r="BH583" i="2"/>
  <c r="BG583" i="2"/>
  <c r="BF583" i="2"/>
  <c r="T583" i="2"/>
  <c r="R583" i="2"/>
  <c r="P583" i="2"/>
  <c r="BK583" i="2"/>
  <c r="J583" i="2"/>
  <c r="BE583" i="2"/>
  <c r="BI582" i="2"/>
  <c r="BH582" i="2"/>
  <c r="BG582" i="2"/>
  <c r="BF582" i="2"/>
  <c r="T582" i="2"/>
  <c r="R582" i="2"/>
  <c r="P582" i="2"/>
  <c r="P579" i="2" s="1"/>
  <c r="BK582" i="2"/>
  <c r="J582" i="2"/>
  <c r="BE582" i="2"/>
  <c r="BI581" i="2"/>
  <c r="BH581" i="2"/>
  <c r="BG581" i="2"/>
  <c r="BF581" i="2"/>
  <c r="T581" i="2"/>
  <c r="T579" i="2" s="1"/>
  <c r="R581" i="2"/>
  <c r="P581" i="2"/>
  <c r="BK581" i="2"/>
  <c r="J581" i="2"/>
  <c r="BE581" i="2"/>
  <c r="BI580" i="2"/>
  <c r="BH580" i="2"/>
  <c r="BG580" i="2"/>
  <c r="BF580" i="2"/>
  <c r="T580" i="2"/>
  <c r="R580" i="2"/>
  <c r="R579" i="2"/>
  <c r="P580" i="2"/>
  <c r="BK580" i="2"/>
  <c r="BK579" i="2"/>
  <c r="J579" i="2" s="1"/>
  <c r="J73" i="2" s="1"/>
  <c r="J580" i="2"/>
  <c r="BE580" i="2"/>
  <c r="BI578" i="2"/>
  <c r="BH578" i="2"/>
  <c r="BG578" i="2"/>
  <c r="BF578" i="2"/>
  <c r="T578" i="2"/>
  <c r="R578" i="2"/>
  <c r="P578" i="2"/>
  <c r="P535" i="2" s="1"/>
  <c r="BK578" i="2"/>
  <c r="J578" i="2"/>
  <c r="BE578" i="2"/>
  <c r="BI557" i="2"/>
  <c r="BH557" i="2"/>
  <c r="BG557" i="2"/>
  <c r="BF557" i="2"/>
  <c r="T557" i="2"/>
  <c r="T535" i="2" s="1"/>
  <c r="R557" i="2"/>
  <c r="P557" i="2"/>
  <c r="BK557" i="2"/>
  <c r="J557" i="2"/>
  <c r="BE557" i="2"/>
  <c r="BI536" i="2"/>
  <c r="BH536" i="2"/>
  <c r="BG536" i="2"/>
  <c r="BF536" i="2"/>
  <c r="T536" i="2"/>
  <c r="R536" i="2"/>
  <c r="R535" i="2"/>
  <c r="P536" i="2"/>
  <c r="BK536" i="2"/>
  <c r="BK535" i="2"/>
  <c r="J535" i="2" s="1"/>
  <c r="J72" i="2" s="1"/>
  <c r="J536" i="2"/>
  <c r="BE536" i="2"/>
  <c r="BI531" i="2"/>
  <c r="BH531" i="2"/>
  <c r="BG531" i="2"/>
  <c r="BF531" i="2"/>
  <c r="T531" i="2"/>
  <c r="T530" i="2"/>
  <c r="R531" i="2"/>
  <c r="R530" i="2"/>
  <c r="P531" i="2"/>
  <c r="P530" i="2"/>
  <c r="BK531" i="2"/>
  <c r="BK530" i="2"/>
  <c r="J530" i="2" s="1"/>
  <c r="J71" i="2" s="1"/>
  <c r="J531" i="2"/>
  <c r="BE531" i="2"/>
  <c r="BI524" i="2"/>
  <c r="BH524" i="2"/>
  <c r="BG524" i="2"/>
  <c r="BF524" i="2"/>
  <c r="T524" i="2"/>
  <c r="R524" i="2"/>
  <c r="P524" i="2"/>
  <c r="BK524" i="2"/>
  <c r="J524" i="2"/>
  <c r="BE524" i="2"/>
  <c r="BI509" i="2"/>
  <c r="BH509" i="2"/>
  <c r="BG509" i="2"/>
  <c r="BF509" i="2"/>
  <c r="T509" i="2"/>
  <c r="R509" i="2"/>
  <c r="R484" i="2" s="1"/>
  <c r="P509" i="2"/>
  <c r="BK509" i="2"/>
  <c r="J509" i="2"/>
  <c r="BE509" i="2"/>
  <c r="BI497" i="2"/>
  <c r="BH497" i="2"/>
  <c r="BG497" i="2"/>
  <c r="BF497" i="2"/>
  <c r="T497" i="2"/>
  <c r="R497" i="2"/>
  <c r="P497" i="2"/>
  <c r="BK497" i="2"/>
  <c r="BK484" i="2" s="1"/>
  <c r="J484" i="2" s="1"/>
  <c r="J70" i="2" s="1"/>
  <c r="J497" i="2"/>
  <c r="BE497" i="2"/>
  <c r="BI485" i="2"/>
  <c r="BH485" i="2"/>
  <c r="BG485" i="2"/>
  <c r="BF485" i="2"/>
  <c r="T485" i="2"/>
  <c r="T484" i="2"/>
  <c r="R485" i="2"/>
  <c r="P485" i="2"/>
  <c r="P484" i="2"/>
  <c r="BK485" i="2"/>
  <c r="J485" i="2"/>
  <c r="BE485" i="2" s="1"/>
  <c r="BI483" i="2"/>
  <c r="BH483" i="2"/>
  <c r="BG483" i="2"/>
  <c r="BF483" i="2"/>
  <c r="T483" i="2"/>
  <c r="R483" i="2"/>
  <c r="P483" i="2"/>
  <c r="BK483" i="2"/>
  <c r="J483" i="2"/>
  <c r="BE483" i="2"/>
  <c r="BI482" i="2"/>
  <c r="BH482" i="2"/>
  <c r="BG482" i="2"/>
  <c r="BF482" i="2"/>
  <c r="T482" i="2"/>
  <c r="R482" i="2"/>
  <c r="P482" i="2"/>
  <c r="BK482" i="2"/>
  <c r="J482" i="2"/>
  <c r="BE482" i="2"/>
  <c r="BI481" i="2"/>
  <c r="BH481" i="2"/>
  <c r="BG481" i="2"/>
  <c r="BF481" i="2"/>
  <c r="T481" i="2"/>
  <c r="R481" i="2"/>
  <c r="P481" i="2"/>
  <c r="BK481" i="2"/>
  <c r="J481" i="2"/>
  <c r="BE481" i="2"/>
  <c r="BI480" i="2"/>
  <c r="BH480" i="2"/>
  <c r="BG480" i="2"/>
  <c r="BF480" i="2"/>
  <c r="T480" i="2"/>
  <c r="R480" i="2"/>
  <c r="P480" i="2"/>
  <c r="BK480" i="2"/>
  <c r="J480" i="2"/>
  <c r="BE480" i="2"/>
  <c r="BI477" i="2"/>
  <c r="BH477" i="2"/>
  <c r="BG477" i="2"/>
  <c r="BF477" i="2"/>
  <c r="T477" i="2"/>
  <c r="R477" i="2"/>
  <c r="P477" i="2"/>
  <c r="BK477" i="2"/>
  <c r="J477" i="2"/>
  <c r="BE477" i="2"/>
  <c r="BI476" i="2"/>
  <c r="BH476" i="2"/>
  <c r="BG476" i="2"/>
  <c r="BF476" i="2"/>
  <c r="T476" i="2"/>
  <c r="R476" i="2"/>
  <c r="P476" i="2"/>
  <c r="BK476" i="2"/>
  <c r="J476" i="2"/>
  <c r="BE476" i="2"/>
  <c r="BI475" i="2"/>
  <c r="BH475" i="2"/>
  <c r="BG475" i="2"/>
  <c r="BF475" i="2"/>
  <c r="T475" i="2"/>
  <c r="R475" i="2"/>
  <c r="R450" i="2" s="1"/>
  <c r="P475" i="2"/>
  <c r="BK475" i="2"/>
  <c r="J475" i="2"/>
  <c r="BE475" i="2"/>
  <c r="BI463" i="2"/>
  <c r="BH463" i="2"/>
  <c r="BG463" i="2"/>
  <c r="BF463" i="2"/>
  <c r="T463" i="2"/>
  <c r="R463" i="2"/>
  <c r="P463" i="2"/>
  <c r="BK463" i="2"/>
  <c r="BK450" i="2" s="1"/>
  <c r="J450" i="2" s="1"/>
  <c r="J69" i="2" s="1"/>
  <c r="J463" i="2"/>
  <c r="BE463" i="2"/>
  <c r="BI451" i="2"/>
  <c r="BH451" i="2"/>
  <c r="BG451" i="2"/>
  <c r="BF451" i="2"/>
  <c r="T451" i="2"/>
  <c r="T450" i="2"/>
  <c r="R451" i="2"/>
  <c r="P451" i="2"/>
  <c r="P450" i="2"/>
  <c r="BK451" i="2"/>
  <c r="J451" i="2"/>
  <c r="BE451" i="2" s="1"/>
  <c r="BI449" i="2"/>
  <c r="BH449" i="2"/>
  <c r="BG449" i="2"/>
  <c r="BF449" i="2"/>
  <c r="T449" i="2"/>
  <c r="R449" i="2"/>
  <c r="P449" i="2"/>
  <c r="BK449" i="2"/>
  <c r="J449" i="2"/>
  <c r="BE449" i="2"/>
  <c r="BI448" i="2"/>
  <c r="BH448" i="2"/>
  <c r="BG448" i="2"/>
  <c r="BF448" i="2"/>
  <c r="T448" i="2"/>
  <c r="R448" i="2"/>
  <c r="P448" i="2"/>
  <c r="BK448" i="2"/>
  <c r="J448" i="2"/>
  <c r="BE448" i="2"/>
  <c r="BI447" i="2"/>
  <c r="BH447" i="2"/>
  <c r="BG447" i="2"/>
  <c r="BF447" i="2"/>
  <c r="T447" i="2"/>
  <c r="R447" i="2"/>
  <c r="P447" i="2"/>
  <c r="BK447" i="2"/>
  <c r="J447" i="2"/>
  <c r="BE447" i="2"/>
  <c r="BI442" i="2"/>
  <c r="BH442" i="2"/>
  <c r="BG442" i="2"/>
  <c r="BF442" i="2"/>
  <c r="T442" i="2"/>
  <c r="R442" i="2"/>
  <c r="P442" i="2"/>
  <c r="BK442" i="2"/>
  <c r="J442" i="2"/>
  <c r="BE442" i="2"/>
  <c r="BI437" i="2"/>
  <c r="BH437" i="2"/>
  <c r="BG437" i="2"/>
  <c r="BF437" i="2"/>
  <c r="T437" i="2"/>
  <c r="R437" i="2"/>
  <c r="P437" i="2"/>
  <c r="BK437" i="2"/>
  <c r="J437" i="2"/>
  <c r="BE437" i="2"/>
  <c r="BI432" i="2"/>
  <c r="BH432" i="2"/>
  <c r="BG432" i="2"/>
  <c r="BF432" i="2"/>
  <c r="T432" i="2"/>
  <c r="R432" i="2"/>
  <c r="P432" i="2"/>
  <c r="P415" i="2" s="1"/>
  <c r="BK432" i="2"/>
  <c r="J432" i="2"/>
  <c r="BE432" i="2"/>
  <c r="BI428" i="2"/>
  <c r="BH428" i="2"/>
  <c r="BG428" i="2"/>
  <c r="BF428" i="2"/>
  <c r="T428" i="2"/>
  <c r="R428" i="2"/>
  <c r="P428" i="2"/>
  <c r="BK428" i="2"/>
  <c r="J428" i="2"/>
  <c r="BE428" i="2"/>
  <c r="BI416" i="2"/>
  <c r="BH416" i="2"/>
  <c r="BG416" i="2"/>
  <c r="BF416" i="2"/>
  <c r="T416" i="2"/>
  <c r="T415" i="2" s="1"/>
  <c r="R416" i="2"/>
  <c r="R415" i="2"/>
  <c r="P416" i="2"/>
  <c r="BK416" i="2"/>
  <c r="BK415" i="2"/>
  <c r="J415" i="2" s="1"/>
  <c r="J68" i="2" s="1"/>
  <c r="J416" i="2"/>
  <c r="BE416" i="2"/>
  <c r="BI414" i="2"/>
  <c r="BH414" i="2"/>
  <c r="BG414" i="2"/>
  <c r="BF414" i="2"/>
  <c r="T414" i="2"/>
  <c r="R414" i="2"/>
  <c r="P414" i="2"/>
  <c r="BK414" i="2"/>
  <c r="J414" i="2"/>
  <c r="BE414" i="2"/>
  <c r="BI413" i="2"/>
  <c r="BH413" i="2"/>
  <c r="BG413" i="2"/>
  <c r="BF413" i="2"/>
  <c r="T413" i="2"/>
  <c r="R413" i="2"/>
  <c r="P413" i="2"/>
  <c r="BK413" i="2"/>
  <c r="J413" i="2"/>
  <c r="BE413" i="2"/>
  <c r="BI412" i="2"/>
  <c r="BH412" i="2"/>
  <c r="BG412" i="2"/>
  <c r="BF412" i="2"/>
  <c r="T412" i="2"/>
  <c r="R412" i="2"/>
  <c r="P412" i="2"/>
  <c r="BK412" i="2"/>
  <c r="J412" i="2"/>
  <c r="BE412" i="2"/>
  <c r="BI411" i="2"/>
  <c r="BH411" i="2"/>
  <c r="BG411" i="2"/>
  <c r="BF411" i="2"/>
  <c r="T411" i="2"/>
  <c r="R411" i="2"/>
  <c r="P411" i="2"/>
  <c r="BK411" i="2"/>
  <c r="J411" i="2"/>
  <c r="BE411" i="2"/>
  <c r="BI410" i="2"/>
  <c r="BH410" i="2"/>
  <c r="BG410" i="2"/>
  <c r="BF410" i="2"/>
  <c r="T410" i="2"/>
  <c r="R410" i="2"/>
  <c r="P410" i="2"/>
  <c r="BK410" i="2"/>
  <c r="J410" i="2"/>
  <c r="BE410" i="2"/>
  <c r="BI409" i="2"/>
  <c r="BH409" i="2"/>
  <c r="BG409" i="2"/>
  <c r="BF409" i="2"/>
  <c r="T409" i="2"/>
  <c r="R409" i="2"/>
  <c r="P409" i="2"/>
  <c r="BK409" i="2"/>
  <c r="J409" i="2"/>
  <c r="BE409" i="2"/>
  <c r="BI408" i="2"/>
  <c r="BH408" i="2"/>
  <c r="BG408" i="2"/>
  <c r="BF408" i="2"/>
  <c r="T408" i="2"/>
  <c r="R408" i="2"/>
  <c r="P408" i="2"/>
  <c r="BK408" i="2"/>
  <c r="J408" i="2"/>
  <c r="BE408" i="2"/>
  <c r="BI407" i="2"/>
  <c r="BH407" i="2"/>
  <c r="BG407" i="2"/>
  <c r="BF407" i="2"/>
  <c r="T407" i="2"/>
  <c r="R407" i="2"/>
  <c r="P407" i="2"/>
  <c r="BK407" i="2"/>
  <c r="J407" i="2"/>
  <c r="BE407" i="2"/>
  <c r="BI406" i="2"/>
  <c r="BH406" i="2"/>
  <c r="BG406" i="2"/>
  <c r="BF406" i="2"/>
  <c r="T406" i="2"/>
  <c r="R406" i="2"/>
  <c r="P406" i="2"/>
  <c r="BK406" i="2"/>
  <c r="J406" i="2"/>
  <c r="BE406" i="2"/>
  <c r="BI405" i="2"/>
  <c r="BH405" i="2"/>
  <c r="BG405" i="2"/>
  <c r="BF405" i="2"/>
  <c r="T405" i="2"/>
  <c r="R405" i="2"/>
  <c r="P405" i="2"/>
  <c r="BK405" i="2"/>
  <c r="J405" i="2"/>
  <c r="BE405" i="2"/>
  <c r="BI404" i="2"/>
  <c r="BH404" i="2"/>
  <c r="BG404" i="2"/>
  <c r="BF404" i="2"/>
  <c r="T404" i="2"/>
  <c r="R404" i="2"/>
  <c r="P404" i="2"/>
  <c r="BK404" i="2"/>
  <c r="J404" i="2"/>
  <c r="BE404" i="2"/>
  <c r="BI403" i="2"/>
  <c r="BH403" i="2"/>
  <c r="BG403" i="2"/>
  <c r="BF403" i="2"/>
  <c r="T403" i="2"/>
  <c r="R403" i="2"/>
  <c r="P403" i="2"/>
  <c r="BK403" i="2"/>
  <c r="J403" i="2"/>
  <c r="BE403" i="2"/>
  <c r="BI402" i="2"/>
  <c r="BH402" i="2"/>
  <c r="BG402" i="2"/>
  <c r="BF402" i="2"/>
  <c r="T402" i="2"/>
  <c r="R402" i="2"/>
  <c r="P402" i="2"/>
  <c r="P390" i="2" s="1"/>
  <c r="BK402" i="2"/>
  <c r="J402" i="2"/>
  <c r="BE402" i="2"/>
  <c r="BI401" i="2"/>
  <c r="BH401" i="2"/>
  <c r="BG401" i="2"/>
  <c r="BF401" i="2"/>
  <c r="T401" i="2"/>
  <c r="T390" i="2" s="1"/>
  <c r="R401" i="2"/>
  <c r="P401" i="2"/>
  <c r="BK401" i="2"/>
  <c r="J401" i="2"/>
  <c r="BE401" i="2"/>
  <c r="BI391" i="2"/>
  <c r="BH391" i="2"/>
  <c r="BG391" i="2"/>
  <c r="BF391" i="2"/>
  <c r="T391" i="2"/>
  <c r="R391" i="2"/>
  <c r="R390" i="2"/>
  <c r="P391" i="2"/>
  <c r="BK391" i="2"/>
  <c r="BK390" i="2"/>
  <c r="J390" i="2" s="1"/>
  <c r="J67" i="2" s="1"/>
  <c r="J391" i="2"/>
  <c r="BE391" i="2"/>
  <c r="BI389" i="2"/>
  <c r="BH389" i="2"/>
  <c r="BG389" i="2"/>
  <c r="BF389" i="2"/>
  <c r="T389" i="2"/>
  <c r="R389" i="2"/>
  <c r="P389" i="2"/>
  <c r="BK389" i="2"/>
  <c r="J389" i="2"/>
  <c r="BE389" i="2"/>
  <c r="BI385" i="2"/>
  <c r="BH385" i="2"/>
  <c r="BG385" i="2"/>
  <c r="BF385" i="2"/>
  <c r="T385" i="2"/>
  <c r="R385" i="2"/>
  <c r="R376" i="2" s="1"/>
  <c r="P385" i="2"/>
  <c r="BK385" i="2"/>
  <c r="J385" i="2"/>
  <c r="BE385" i="2"/>
  <c r="BI381" i="2"/>
  <c r="BH381" i="2"/>
  <c r="BG381" i="2"/>
  <c r="BF381" i="2"/>
  <c r="T381" i="2"/>
  <c r="R381" i="2"/>
  <c r="P381" i="2"/>
  <c r="BK381" i="2"/>
  <c r="BK376" i="2" s="1"/>
  <c r="J376" i="2" s="1"/>
  <c r="J66" i="2" s="1"/>
  <c r="J381" i="2"/>
  <c r="BE381" i="2"/>
  <c r="BI377" i="2"/>
  <c r="BH377" i="2"/>
  <c r="BG377" i="2"/>
  <c r="BF377" i="2"/>
  <c r="T377" i="2"/>
  <c r="T376" i="2"/>
  <c r="R377" i="2"/>
  <c r="P377" i="2"/>
  <c r="P376" i="2"/>
  <c r="BK377" i="2"/>
  <c r="J377" i="2"/>
  <c r="BE377" i="2" s="1"/>
  <c r="BI375" i="2"/>
  <c r="BH375" i="2"/>
  <c r="BG375" i="2"/>
  <c r="BF375" i="2"/>
  <c r="T375" i="2"/>
  <c r="R375" i="2"/>
  <c r="P375" i="2"/>
  <c r="BK375" i="2"/>
  <c r="J375" i="2"/>
  <c r="BE375" i="2"/>
  <c r="BI372" i="2"/>
  <c r="BH372" i="2"/>
  <c r="BG372" i="2"/>
  <c r="BF372" i="2"/>
  <c r="T372" i="2"/>
  <c r="R372" i="2"/>
  <c r="P372" i="2"/>
  <c r="P365" i="2" s="1"/>
  <c r="BK372" i="2"/>
  <c r="J372" i="2"/>
  <c r="BE372" i="2"/>
  <c r="BI369" i="2"/>
  <c r="BH369" i="2"/>
  <c r="BG369" i="2"/>
  <c r="BF369" i="2"/>
  <c r="T369" i="2"/>
  <c r="T365" i="2" s="1"/>
  <c r="R369" i="2"/>
  <c r="P369" i="2"/>
  <c r="BK369" i="2"/>
  <c r="J369" i="2"/>
  <c r="BE369" i="2"/>
  <c r="BI366" i="2"/>
  <c r="BH366" i="2"/>
  <c r="BG366" i="2"/>
  <c r="BF366" i="2"/>
  <c r="T366" i="2"/>
  <c r="R366" i="2"/>
  <c r="R365" i="2"/>
  <c r="P366" i="2"/>
  <c r="BK366" i="2"/>
  <c r="BK365" i="2"/>
  <c r="J365" i="2" s="1"/>
  <c r="J65" i="2" s="1"/>
  <c r="J366" i="2"/>
  <c r="BE366" i="2"/>
  <c r="BI364" i="2"/>
  <c r="BH364" i="2"/>
  <c r="BG364" i="2"/>
  <c r="BF364" i="2"/>
  <c r="T364" i="2"/>
  <c r="R364" i="2"/>
  <c r="P364" i="2"/>
  <c r="BK364" i="2"/>
  <c r="J364" i="2"/>
  <c r="BE364" i="2"/>
  <c r="BI361" i="2"/>
  <c r="BH361" i="2"/>
  <c r="BG361" i="2"/>
  <c r="BF361" i="2"/>
  <c r="T361" i="2"/>
  <c r="R361" i="2"/>
  <c r="P361" i="2"/>
  <c r="BK361" i="2"/>
  <c r="J361" i="2"/>
  <c r="BE361" i="2"/>
  <c r="BI347" i="2"/>
  <c r="BH347" i="2"/>
  <c r="BG347" i="2"/>
  <c r="BF347" i="2"/>
  <c r="T347" i="2"/>
  <c r="R347" i="2"/>
  <c r="P347" i="2"/>
  <c r="BK347" i="2"/>
  <c r="J347" i="2"/>
  <c r="BE347" i="2"/>
  <c r="BI332" i="2"/>
  <c r="BH332" i="2"/>
  <c r="BG332" i="2"/>
  <c r="BF332" i="2"/>
  <c r="T332" i="2"/>
  <c r="R332" i="2"/>
  <c r="R317" i="2" s="1"/>
  <c r="P332" i="2"/>
  <c r="BK332" i="2"/>
  <c r="J332" i="2"/>
  <c r="BE332" i="2"/>
  <c r="BI325" i="2"/>
  <c r="BH325" i="2"/>
  <c r="BG325" i="2"/>
  <c r="BF325" i="2"/>
  <c r="T325" i="2"/>
  <c r="R325" i="2"/>
  <c r="P325" i="2"/>
  <c r="BK325" i="2"/>
  <c r="BK317" i="2" s="1"/>
  <c r="J317" i="2" s="1"/>
  <c r="J64" i="2" s="1"/>
  <c r="J325" i="2"/>
  <c r="BE325" i="2"/>
  <c r="BI318" i="2"/>
  <c r="BH318" i="2"/>
  <c r="BG318" i="2"/>
  <c r="BF318" i="2"/>
  <c r="T318" i="2"/>
  <c r="T317" i="2"/>
  <c r="R318" i="2"/>
  <c r="P318" i="2"/>
  <c r="P317" i="2"/>
  <c r="BK318" i="2"/>
  <c r="J318" i="2"/>
  <c r="BE318" i="2" s="1"/>
  <c r="BI316" i="2"/>
  <c r="BH316" i="2"/>
  <c r="BG316" i="2"/>
  <c r="BF316" i="2"/>
  <c r="T316" i="2"/>
  <c r="R316" i="2"/>
  <c r="P316" i="2"/>
  <c r="BK316" i="2"/>
  <c r="J316" i="2"/>
  <c r="BE316" i="2"/>
  <c r="BI313" i="2"/>
  <c r="BH313" i="2"/>
  <c r="BG313" i="2"/>
  <c r="BF313" i="2"/>
  <c r="T313" i="2"/>
  <c r="R313" i="2"/>
  <c r="P313" i="2"/>
  <c r="BK313" i="2"/>
  <c r="J313" i="2"/>
  <c r="BE313" i="2"/>
  <c r="BI310" i="2"/>
  <c r="BH310" i="2"/>
  <c r="BG310" i="2"/>
  <c r="BF310" i="2"/>
  <c r="T310" i="2"/>
  <c r="R310" i="2"/>
  <c r="P310" i="2"/>
  <c r="BK310" i="2"/>
  <c r="J310" i="2"/>
  <c r="BE310" i="2"/>
  <c r="BI307" i="2"/>
  <c r="BH307" i="2"/>
  <c r="BG307" i="2"/>
  <c r="BF307" i="2"/>
  <c r="T307" i="2"/>
  <c r="R307" i="2"/>
  <c r="P307" i="2"/>
  <c r="BK307" i="2"/>
  <c r="J307" i="2"/>
  <c r="BE307" i="2"/>
  <c r="BI303" i="2"/>
  <c r="BH303" i="2"/>
  <c r="BG303" i="2"/>
  <c r="BF303" i="2"/>
  <c r="T303" i="2"/>
  <c r="R303" i="2"/>
  <c r="P303" i="2"/>
  <c r="BK303" i="2"/>
  <c r="J303" i="2"/>
  <c r="BE303" i="2"/>
  <c r="BI300" i="2"/>
  <c r="BH300" i="2"/>
  <c r="BG300" i="2"/>
  <c r="BF300" i="2"/>
  <c r="T300" i="2"/>
  <c r="R300" i="2"/>
  <c r="P300" i="2"/>
  <c r="BK300" i="2"/>
  <c r="J300" i="2"/>
  <c r="BE300" i="2"/>
  <c r="BI297" i="2"/>
  <c r="BH297" i="2"/>
  <c r="BG297" i="2"/>
  <c r="BF297" i="2"/>
  <c r="T297" i="2"/>
  <c r="R297" i="2"/>
  <c r="P297" i="2"/>
  <c r="BK297" i="2"/>
  <c r="J297" i="2"/>
  <c r="BE297" i="2"/>
  <c r="BI293" i="2"/>
  <c r="BH293" i="2"/>
  <c r="BG293" i="2"/>
  <c r="BF293" i="2"/>
  <c r="T293" i="2"/>
  <c r="R293" i="2"/>
  <c r="P293" i="2"/>
  <c r="BK293" i="2"/>
  <c r="J293" i="2"/>
  <c r="BE293" i="2"/>
  <c r="BI290" i="2"/>
  <c r="BH290" i="2"/>
  <c r="BG290" i="2"/>
  <c r="BF290" i="2"/>
  <c r="T290" i="2"/>
  <c r="R290" i="2"/>
  <c r="P290" i="2"/>
  <c r="BK290" i="2"/>
  <c r="J290" i="2"/>
  <c r="BE290" i="2"/>
  <c r="BI287" i="2"/>
  <c r="BH287" i="2"/>
  <c r="BG287" i="2"/>
  <c r="BF287" i="2"/>
  <c r="T287" i="2"/>
  <c r="R287" i="2"/>
  <c r="P287" i="2"/>
  <c r="BK287" i="2"/>
  <c r="J287" i="2"/>
  <c r="BE287" i="2"/>
  <c r="BI283" i="2"/>
  <c r="BH283" i="2"/>
  <c r="BG283" i="2"/>
  <c r="BF283" i="2"/>
  <c r="T283" i="2"/>
  <c r="R283" i="2"/>
  <c r="R257" i="2" s="1"/>
  <c r="P283" i="2"/>
  <c r="BK283" i="2"/>
  <c r="J283" i="2"/>
  <c r="BE283" i="2"/>
  <c r="BI265" i="2"/>
  <c r="BH265" i="2"/>
  <c r="BG265" i="2"/>
  <c r="BF265" i="2"/>
  <c r="T265" i="2"/>
  <c r="R265" i="2"/>
  <c r="P265" i="2"/>
  <c r="BK265" i="2"/>
  <c r="BK257" i="2" s="1"/>
  <c r="J257" i="2" s="1"/>
  <c r="J63" i="2" s="1"/>
  <c r="J265" i="2"/>
  <c r="BE265" i="2"/>
  <c r="BI258" i="2"/>
  <c r="BH258" i="2"/>
  <c r="BG258" i="2"/>
  <c r="BF258" i="2"/>
  <c r="T258" i="2"/>
  <c r="T257" i="2"/>
  <c r="R258" i="2"/>
  <c r="P258" i="2"/>
  <c r="P257" i="2"/>
  <c r="BK258" i="2"/>
  <c r="J258" i="2"/>
  <c r="BE258" i="2" s="1"/>
  <c r="BI256" i="2"/>
  <c r="BH256" i="2"/>
  <c r="BG256" i="2"/>
  <c r="BF256" i="2"/>
  <c r="T256" i="2"/>
  <c r="T255" i="2"/>
  <c r="R256" i="2"/>
  <c r="R255" i="2"/>
  <c r="P256" i="2"/>
  <c r="P255" i="2"/>
  <c r="BK256" i="2"/>
  <c r="BK255" i="2"/>
  <c r="J255" i="2"/>
  <c r="J62" i="2" s="1"/>
  <c r="J256" i="2"/>
  <c r="BE256" i="2" s="1"/>
  <c r="BI250" i="2"/>
  <c r="BH250" i="2"/>
  <c r="BG250" i="2"/>
  <c r="BF250" i="2"/>
  <c r="T250" i="2"/>
  <c r="R250" i="2"/>
  <c r="P250" i="2"/>
  <c r="BK250" i="2"/>
  <c r="J250" i="2"/>
  <c r="BE250" i="2"/>
  <c r="BI240" i="2"/>
  <c r="BH240" i="2"/>
  <c r="BG240" i="2"/>
  <c r="BF240" i="2"/>
  <c r="T240" i="2"/>
  <c r="R240" i="2"/>
  <c r="P240" i="2"/>
  <c r="BK240" i="2"/>
  <c r="J240" i="2"/>
  <c r="BE240" i="2"/>
  <c r="BI235" i="2"/>
  <c r="BH235" i="2"/>
  <c r="BG235" i="2"/>
  <c r="BF235" i="2"/>
  <c r="T235" i="2"/>
  <c r="R235" i="2"/>
  <c r="P235" i="2"/>
  <c r="BK235" i="2"/>
  <c r="J235" i="2"/>
  <c r="BE235" i="2"/>
  <c r="BI231" i="2"/>
  <c r="BH231" i="2"/>
  <c r="BG231" i="2"/>
  <c r="BF231" i="2"/>
  <c r="T231" i="2"/>
  <c r="R231" i="2"/>
  <c r="P231" i="2"/>
  <c r="BK231" i="2"/>
  <c r="J231" i="2"/>
  <c r="BE231" i="2"/>
  <c r="BI223" i="2"/>
  <c r="BH223" i="2"/>
  <c r="BG223" i="2"/>
  <c r="BF223" i="2"/>
  <c r="T223" i="2"/>
  <c r="R223" i="2"/>
  <c r="P223" i="2"/>
  <c r="BK223" i="2"/>
  <c r="J223" i="2"/>
  <c r="BE223" i="2"/>
  <c r="BI215" i="2"/>
  <c r="BH215" i="2"/>
  <c r="BG215" i="2"/>
  <c r="BF215" i="2"/>
  <c r="T215" i="2"/>
  <c r="R215" i="2"/>
  <c r="P215" i="2"/>
  <c r="P205" i="2" s="1"/>
  <c r="BK215" i="2"/>
  <c r="J215" i="2"/>
  <c r="BE215" i="2"/>
  <c r="BI209" i="2"/>
  <c r="BH209" i="2"/>
  <c r="BG209" i="2"/>
  <c r="BF209" i="2"/>
  <c r="T209" i="2"/>
  <c r="T205" i="2" s="1"/>
  <c r="R209" i="2"/>
  <c r="P209" i="2"/>
  <c r="BK209" i="2"/>
  <c r="J209" i="2"/>
  <c r="BE209" i="2"/>
  <c r="BI206" i="2"/>
  <c r="BH206" i="2"/>
  <c r="BG206" i="2"/>
  <c r="BF206" i="2"/>
  <c r="T206" i="2"/>
  <c r="R206" i="2"/>
  <c r="R205" i="2"/>
  <c r="P206" i="2"/>
  <c r="BK206" i="2"/>
  <c r="BK205" i="2"/>
  <c r="J205" i="2" s="1"/>
  <c r="J61" i="2" s="1"/>
  <c r="J206" i="2"/>
  <c r="BE206" i="2"/>
  <c r="BI204" i="2"/>
  <c r="BH204" i="2"/>
  <c r="BG204" i="2"/>
  <c r="BF204" i="2"/>
  <c r="T204" i="2"/>
  <c r="R204" i="2"/>
  <c r="P204" i="2"/>
  <c r="BK204" i="2"/>
  <c r="J204" i="2"/>
  <c r="BE204" i="2"/>
  <c r="BI203" i="2"/>
  <c r="BH203" i="2"/>
  <c r="BG203" i="2"/>
  <c r="BF203" i="2"/>
  <c r="T203" i="2"/>
  <c r="R203" i="2"/>
  <c r="R186" i="2" s="1"/>
  <c r="P203" i="2"/>
  <c r="BK203" i="2"/>
  <c r="J203" i="2"/>
  <c r="BE203" i="2"/>
  <c r="BI195" i="2"/>
  <c r="BH195" i="2"/>
  <c r="BG195" i="2"/>
  <c r="BF195" i="2"/>
  <c r="T195" i="2"/>
  <c r="R195" i="2"/>
  <c r="P195" i="2"/>
  <c r="BK195" i="2"/>
  <c r="BK186" i="2" s="1"/>
  <c r="J186" i="2" s="1"/>
  <c r="J60" i="2" s="1"/>
  <c r="J195" i="2"/>
  <c r="BE195" i="2"/>
  <c r="BI187" i="2"/>
  <c r="BH187" i="2"/>
  <c r="BG187" i="2"/>
  <c r="BF187" i="2"/>
  <c r="T187" i="2"/>
  <c r="T186" i="2"/>
  <c r="R187" i="2"/>
  <c r="P187" i="2"/>
  <c r="P186" i="2"/>
  <c r="BK187" i="2"/>
  <c r="J187" i="2"/>
  <c r="BE187" i="2" s="1"/>
  <c r="BI183" i="2"/>
  <c r="BH183" i="2"/>
  <c r="BG183" i="2"/>
  <c r="BF183" i="2"/>
  <c r="T183" i="2"/>
  <c r="R183" i="2"/>
  <c r="P183" i="2"/>
  <c r="BK183" i="2"/>
  <c r="J183" i="2"/>
  <c r="BE183" i="2"/>
  <c r="BI182" i="2"/>
  <c r="BH182" i="2"/>
  <c r="BG182" i="2"/>
  <c r="BF182" i="2"/>
  <c r="T182" i="2"/>
  <c r="R182" i="2"/>
  <c r="P182" i="2"/>
  <c r="P177" i="2" s="1"/>
  <c r="BK182" i="2"/>
  <c r="J182" i="2"/>
  <c r="BE182" i="2"/>
  <c r="BI181" i="2"/>
  <c r="BH181" i="2"/>
  <c r="BG181" i="2"/>
  <c r="BF181" i="2"/>
  <c r="T181" i="2"/>
  <c r="T177" i="2" s="1"/>
  <c r="R181" i="2"/>
  <c r="P181" i="2"/>
  <c r="BK181" i="2"/>
  <c r="J181" i="2"/>
  <c r="BE181" i="2"/>
  <c r="BI178" i="2"/>
  <c r="BH178" i="2"/>
  <c r="BG178" i="2"/>
  <c r="BF178" i="2"/>
  <c r="T178" i="2"/>
  <c r="R178" i="2"/>
  <c r="R177" i="2"/>
  <c r="P178" i="2"/>
  <c r="BK178" i="2"/>
  <c r="BK177" i="2"/>
  <c r="J177" i="2" s="1"/>
  <c r="J59" i="2" s="1"/>
  <c r="J178" i="2"/>
  <c r="BE178" i="2"/>
  <c r="BI167" i="2"/>
  <c r="BH167" i="2"/>
  <c r="BG167" i="2"/>
  <c r="BF167" i="2"/>
  <c r="T167" i="2"/>
  <c r="T166" i="2"/>
  <c r="R167" i="2"/>
  <c r="R166" i="2"/>
  <c r="P167" i="2"/>
  <c r="P166" i="2"/>
  <c r="BK167" i="2"/>
  <c r="BK166" i="2"/>
  <c r="J166" i="2" s="1"/>
  <c r="J58" i="2" s="1"/>
  <c r="J167" i="2"/>
  <c r="BE167" i="2"/>
  <c r="BI157" i="2"/>
  <c r="BH157" i="2"/>
  <c r="BG157" i="2"/>
  <c r="BF157" i="2"/>
  <c r="J31" i="2" s="1"/>
  <c r="AW52" i="1" s="1"/>
  <c r="T157" i="2"/>
  <c r="R157" i="2"/>
  <c r="P157" i="2"/>
  <c r="P96" i="2" s="1"/>
  <c r="BK157" i="2"/>
  <c r="BK96" i="2" s="1"/>
  <c r="J157" i="2"/>
  <c r="BE157" i="2"/>
  <c r="BI130" i="2"/>
  <c r="F34" i="2" s="1"/>
  <c r="BD52" i="1" s="1"/>
  <c r="BD51" i="1" s="1"/>
  <c r="W30" i="1" s="1"/>
  <c r="BH130" i="2"/>
  <c r="BG130" i="2"/>
  <c r="BF130" i="2"/>
  <c r="T130" i="2"/>
  <c r="R130" i="2"/>
  <c r="R96" i="2" s="1"/>
  <c r="R95" i="2" s="1"/>
  <c r="P130" i="2"/>
  <c r="BK130" i="2"/>
  <c r="J130" i="2"/>
  <c r="BE130" i="2"/>
  <c r="J30" i="2" s="1"/>
  <c r="AV52" i="1" s="1"/>
  <c r="AT52" i="1" s="1"/>
  <c r="BI97" i="2"/>
  <c r="BH97" i="2"/>
  <c r="F33" i="2" s="1"/>
  <c r="BC52" i="1" s="1"/>
  <c r="BC51" i="1" s="1"/>
  <c r="BG97" i="2"/>
  <c r="F32" i="2"/>
  <c r="BB52" i="1" s="1"/>
  <c r="BB51" i="1" s="1"/>
  <c r="BF97" i="2"/>
  <c r="F31" i="2" s="1"/>
  <c r="BA52" i="1" s="1"/>
  <c r="BA51" i="1" s="1"/>
  <c r="T97" i="2"/>
  <c r="T96" i="2"/>
  <c r="T95" i="2" s="1"/>
  <c r="R97" i="2"/>
  <c r="P97" i="2"/>
  <c r="BK97" i="2"/>
  <c r="J97" i="2"/>
  <c r="BE97" i="2"/>
  <c r="F30" i="2" s="1"/>
  <c r="AZ52" i="1" s="1"/>
  <c r="AZ51" i="1" s="1"/>
  <c r="F89" i="2"/>
  <c r="E87" i="2"/>
  <c r="F49" i="2"/>
  <c r="E47" i="2"/>
  <c r="J21" i="2"/>
  <c r="E21" i="2"/>
  <c r="J91" i="2"/>
  <c r="J51" i="2"/>
  <c r="J20" i="2"/>
  <c r="J18" i="2"/>
  <c r="E18" i="2"/>
  <c r="F52" i="2" s="1"/>
  <c r="F92" i="2"/>
  <c r="J17" i="2"/>
  <c r="J15" i="2"/>
  <c r="E15" i="2"/>
  <c r="F91" i="2" s="1"/>
  <c r="J14" i="2"/>
  <c r="J12" i="2"/>
  <c r="J89" i="2" s="1"/>
  <c r="E7" i="2"/>
  <c r="E45" i="2" s="1"/>
  <c r="E85" i="2"/>
  <c r="AS51" i="1"/>
  <c r="L47" i="1"/>
  <c r="AM46" i="1"/>
  <c r="L46" i="1"/>
  <c r="AM44" i="1"/>
  <c r="L44" i="1"/>
  <c r="L42" i="1"/>
  <c r="L41" i="1"/>
  <c r="W26" i="1" l="1"/>
  <c r="AV51" i="1"/>
  <c r="AX51" i="1"/>
  <c r="W28" i="1"/>
  <c r="BK95" i="2"/>
  <c r="J95" i="2" s="1"/>
  <c r="J96" i="2"/>
  <c r="J57" i="2" s="1"/>
  <c r="P95" i="2"/>
  <c r="AU52" i="1" s="1"/>
  <c r="AU51" i="1" s="1"/>
  <c r="W29" i="1"/>
  <c r="AY51" i="1"/>
  <c r="W27" i="1"/>
  <c r="AW51" i="1"/>
  <c r="AK27" i="1" s="1"/>
  <c r="J49" i="2"/>
  <c r="F51" i="2"/>
  <c r="AK26" i="1" l="1"/>
  <c r="AT51" i="1"/>
  <c r="J27" i="2"/>
  <c r="J56" i="2"/>
  <c r="AG52" i="1" l="1"/>
  <c r="J36" i="2"/>
  <c r="AG51" i="1" l="1"/>
  <c r="AN52" i="1"/>
  <c r="AN51" i="1" l="1"/>
  <c r="AK23" i="1"/>
  <c r="AK32" i="1" s="1"/>
</calcChain>
</file>

<file path=xl/sharedStrings.xml><?xml version="1.0" encoding="utf-8"?>
<sst xmlns="http://schemas.openxmlformats.org/spreadsheetml/2006/main" count="5804" uniqueCount="946">
  <si>
    <t>Export VZ</t>
  </si>
  <si>
    <t>List obsahuje:</t>
  </si>
  <si>
    <t>1) Rekapitulace stavby</t>
  </si>
  <si>
    <t>2) Rekapitulace objektů stavby a soupisů prací</t>
  </si>
  <si>
    <t>3.0</t>
  </si>
  <si>
    <t>ZAMOK</t>
  </si>
  <si>
    <t>False</t>
  </si>
  <si>
    <t>{85bd1961-352b-4383-9253-fdb631e18cb2}</t>
  </si>
  <si>
    <t>0,01</t>
  </si>
  <si>
    <t>21</t>
  </si>
  <si>
    <t>15</t>
  </si>
  <si>
    <t>REKAPITULACE STAVBY</t>
  </si>
  <si>
    <t>v ---  níže se nacházejí doplnkové a pomocné údaje k sestavám  --- v</t>
  </si>
  <si>
    <t>Návod na vyplnění</t>
  </si>
  <si>
    <t>0,001</t>
  </si>
  <si>
    <t>Kód:</t>
  </si>
  <si>
    <t>1809M</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</si>
  <si>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</si>
  <si>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</si>
  <si>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Snížení energetické náročnosti městského úřadu, Cheb</t>
  </si>
  <si>
    <t>KSO:</t>
  </si>
  <si>
    <t/>
  </si>
  <si>
    <t>CC-CZ:</t>
  </si>
  <si>
    <t>Místo:</t>
  </si>
  <si>
    <t>náměstí Krále Jiřího v Chebu</t>
  </si>
  <si>
    <t>Datum:</t>
  </si>
  <si>
    <t>3. 5. 2018</t>
  </si>
  <si>
    <t>Zadavatel:</t>
  </si>
  <si>
    <t>IČ:</t>
  </si>
  <si>
    <t>Město Cheb</t>
  </si>
  <si>
    <t>DIČ:</t>
  </si>
  <si>
    <t>Uchazeč:</t>
  </si>
  <si>
    <t>Vyplň údaj</t>
  </si>
  <si>
    <t>Projektant:</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</si>
  <si>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</si>
  <si>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</si>
  <si>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</si>
  <si>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</si>
  <si>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</si>
  <si>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</si>
  <si>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</si>
  <si>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</si>
  <si>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</si>
  <si>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</si>
  <si>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</si>
  <si>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</si>
  <si>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</si>
  <si>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</si>
  <si>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</si>
  <si>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</si>
  <si>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</si>
  <si>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</si>
  <si>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</si>
  <si>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</si>
  <si>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</si>
  <si>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</si>
  <si>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</si>
  <si>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</si>
  <si>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</si>
  <si>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</si>
  <si>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</si>
  <si>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</si>
  <si>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</si>
  <si>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</si>
  <si>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</si>
  <si>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</si>
  <si>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</si>
  <si>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</si>
  <si>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</si>
  <si>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</si>
  <si>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</si>
  <si>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</si>
  <si>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</si>
  <si>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</si>
  <si>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</si>
  <si>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01.1 2017109 Pol</t>
  </si>
  <si>
    <t>STA</t>
  </si>
  <si>
    <t>1</t>
  </si>
  <si>
    <t>{c845aa6c-10e5-4611-ae09-885e491b9c21}</t>
  </si>
  <si>
    <t>2</t>
  </si>
  <si>
    <t>1) Krycí list soupisu</t>
  </si>
  <si>
    <t>2) Rekapitulace</t>
  </si>
  <si>
    <t>3) Soupis prací</t>
  </si>
  <si>
    <t>Zpět na list:</t>
  </si>
  <si>
    <t>Rekapitulace stavby</t>
  </si>
  <si>
    <t>KRYCÍ LIST SOUPISU</t>
  </si>
  <si>
    <t>Objekt:</t>
  </si>
  <si>
    <t>01.1 2017109 Pol - 01.1 2017109 Pol</t>
  </si>
  <si>
    <t>REKAPITULACE ČLENĚNÍ SOUPISU PRACÍ</t>
  </si>
  <si>
    <t>Kód dílu - Popis</t>
  </si>
  <si>
    <t>Cena celkem [CZK]</t>
  </si>
  <si>
    <t>Náklady soupisu celkem</t>
  </si>
  <si>
    <t>-1</t>
  </si>
  <si>
    <t>61 - Úpravy povrchů vnitřní</t>
  </si>
  <si>
    <t>64 - Výplně otvorů</t>
  </si>
  <si>
    <t>94 - Lešení a stavební výtahy</t>
  </si>
  <si>
    <t>95 - Dokončovací konstrukce na pozemních stavbách</t>
  </si>
  <si>
    <t>96 - Bourání konstrukcí</t>
  </si>
  <si>
    <t>99 - Staveništní přesun hmot</t>
  </si>
  <si>
    <t>713 - Izolace tepelné</t>
  </si>
  <si>
    <t>762 - Konstrukce tesařské</t>
  </si>
  <si>
    <t>763 - Dřevostavby</t>
  </si>
  <si>
    <t>764 - Konstrukce klempířské</t>
  </si>
  <si>
    <t>766 - Konstrukce truhlářské</t>
  </si>
  <si>
    <t>767 - Konstrukce zámečnické</t>
  </si>
  <si>
    <t>767.01 - Otvorové prvky z Al profilů</t>
  </si>
  <si>
    <t>783 - Nátěry</t>
  </si>
  <si>
    <t>784 - Malby</t>
  </si>
  <si>
    <t>786 - Čalounické úpravy</t>
  </si>
  <si>
    <t>D96 - Přesuny suti a vybouraných hmot</t>
  </si>
  <si>
    <t>VN - Vedlejší náklady</t>
  </si>
  <si>
    <t>ON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</si>
  <si>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</si>
  <si>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</si>
  <si>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</si>
  <si>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</si>
  <si>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</si>
  <si>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</si>
  <si>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</si>
  <si>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</si>
  <si>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</si>
  <si>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</si>
  <si>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</si>
  <si>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</si>
  <si>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</si>
  <si>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</si>
  <si>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61</t>
  </si>
  <si>
    <t>Úpravy povrchů vnitřní</t>
  </si>
  <si>
    <t>ROZPOCET</t>
  </si>
  <si>
    <t>K</t>
  </si>
  <si>
    <t>612409991RT2</t>
  </si>
  <si>
    <t>Začištění omítek kolem oken,dveří apod., s použitím suché maltové směsi</t>
  </si>
  <si>
    <t>m</t>
  </si>
  <si>
    <t>RTS 17/ I</t>
  </si>
  <si>
    <t>4</t>
  </si>
  <si>
    <t>PSC</t>
  </si>
  <si>
    <t>Poznámka k souboru cen:_x000D_
Mezisoučet Mezisoučet</t>
  </si>
  <si>
    <t>VV</t>
  </si>
  <si>
    <t xml:space="preserve">"vnější a vnitřní strana :" </t>
  </si>
  <si>
    <t>True</t>
  </si>
  <si>
    <t>"kovové výplně : "</t>
  </si>
  <si>
    <t>Součet</t>
  </si>
  <si>
    <t>"I.PP : "</t>
  </si>
  <si>
    <t>"W01D :" (1,1+0,6)*2*19*2</t>
  </si>
  <si>
    <t>"I.NP : "</t>
  </si>
  <si>
    <t>"W20D : "(4,05+9,3)*2*1*2</t>
  </si>
  <si>
    <t>"W05A :" (0,9+1,3)*2*1*2</t>
  </si>
  <si>
    <t>"W06A :" (1,2+2)*2*5*2</t>
  </si>
  <si>
    <t>"W06B :" (1,2+2)*2*5*2</t>
  </si>
  <si>
    <t>"D03B :" (2,9+2,1+2,9)*1*2</t>
  </si>
  <si>
    <t>"IV.NP : "</t>
  </si>
  <si>
    <t>"W21D :" (4,05+1,175)*2*1*2</t>
  </si>
  <si>
    <t>"dřevěné výplně : "</t>
  </si>
  <si>
    <t>"D01C :" (2,85+2,58+2,85)*1*2</t>
  </si>
  <si>
    <t>"II.NP : "</t>
  </si>
  <si>
    <t>"W17C : "(0,5+0,8)*2*1*2</t>
  </si>
  <si>
    <t>"W15C : "(2,2+2,2)*2*1*2</t>
  </si>
  <si>
    <t>"W13C :" (1,3+2,2)*2*6*2</t>
  </si>
  <si>
    <t>"W12B : "(1,1+2,3)*2*4*2</t>
  </si>
  <si>
    <t>"W11A :" (1,1+1,9)*2*8*2</t>
  </si>
  <si>
    <t>"W19A : "(0,9+2,3)*2*1*2</t>
  </si>
  <si>
    <t>"III.NP : "</t>
  </si>
  <si>
    <t>"W15C :" (2,2+2,2)*2*1*2</t>
  </si>
  <si>
    <t>"W17C :" (0,5+0,8)*2*1*2</t>
  </si>
  <si>
    <t>"W13C : "(1,3+2,2)*2*5*2</t>
  </si>
  <si>
    <t>"W12B :" (1,1+2,3)*2*4*2</t>
  </si>
  <si>
    <t>"W11A :" (1,1+1,9)*2*3*2</t>
  </si>
  <si>
    <t>"W08A :" (0,9+1,8)*2*2*2</t>
  </si>
  <si>
    <t>612425931R00</t>
  </si>
  <si>
    <t>Omítka vápenná vnitřního ostění - štuková</t>
  </si>
  <si>
    <t>m2</t>
  </si>
  <si>
    <t xml:space="preserve">"I.PP :" </t>
  </si>
  <si>
    <t>"W01D : "(0,6+1,1+0,6)*19*0,45</t>
  </si>
  <si>
    <t>"W20D :" (9,3+4,05+9,3)*1*0,45</t>
  </si>
  <si>
    <t>"W05A : "(1,3+0,9+1,3)*1*0,9</t>
  </si>
  <si>
    <t>"W06A :" (2+1,2+2)*5*1,2</t>
  </si>
  <si>
    <t>"W06B :"(2+1,2+2)*5*1,2</t>
  </si>
  <si>
    <t>"D03B :" (2,9+2,1+2,9)*1*1,2</t>
  </si>
  <si>
    <t>"D01C :" (2,85+2,58+2,85)*1*1,2</t>
  </si>
  <si>
    <t>"W17C :" (0,8+0,5+0,8)*1*0,9</t>
  </si>
  <si>
    <t>"W15C : "(2,2+2,2+2,2)*1*0,9</t>
  </si>
  <si>
    <t>"W13C :" (2,2+1,3+2,2)*6*1,2</t>
  </si>
  <si>
    <t>"W12B :" (2,3+1,1+2,3)*4*1,2</t>
  </si>
  <si>
    <t>"W11A :" (1,9+1,1+1,9)*8*0,9</t>
  </si>
  <si>
    <t>"W19A :" (2,3+0,9+2,3)*1*0,9</t>
  </si>
  <si>
    <t>"W15C :" (2,2+2,2+2,2)*1*0,9</t>
  </si>
  <si>
    <t>"W13C : "(2,2+1,3+2,2)*5*1,2</t>
  </si>
  <si>
    <t>"W11A :" (1,9+1,1+1,9)*3*1,2</t>
  </si>
  <si>
    <t>"W08A :" (1,8+0,9+1,8)*2*1,2</t>
  </si>
  <si>
    <t>"W21D :" (1,175+4,05+1,175)*1*0,45</t>
  </si>
  <si>
    <t>3</t>
  </si>
  <si>
    <t>622325334RV1</t>
  </si>
  <si>
    <t>Položka obsahuje: nanesení lepicího tmelu na izolační desky, nalepení desek, zajištění talířovými hmoždinkami (6 ks/m2) - zápustná montáž, přebroušení desek, natažení stěrky, vtlačení výztužné tkaniny (1,15 m2/m2), přehlazení stěrky. V položce jsou obsaženy rohové  a ostatní lišty._x000D_
Součinitel tepelné vodivosti izolantu 0,032 W/mK.</t>
  </si>
  <si>
    <t>6</t>
  </si>
  <si>
    <t>"P1 :" (4,34+3,005+1,1+2,155)*3,35*0,5</t>
  </si>
  <si>
    <t>2,05*3,3</t>
  </si>
  <si>
    <t>-1*2</t>
  </si>
  <si>
    <t>"P2 : "6,2*1</t>
  </si>
  <si>
    <t>"P3 :" 12,87*1,1</t>
  </si>
  <si>
    <t>"P4 : "5,495*7*0,5</t>
  </si>
  <si>
    <t>"P5 :" 4,2*2*0,5</t>
  </si>
  <si>
    <t>64</t>
  </si>
  <si>
    <t>Výplně otvorů</t>
  </si>
  <si>
    <t>641954341R00</t>
  </si>
  <si>
    <t>Položka je určena pro osazování rámů okenních dřevěných pro okna špaletová dvojitá, bez sdružených dveří nebo se sdruženými dveřmi na jakoukoliv maltu._x000D_
V položce jsou zakalkulovány i náklady na kotvení rámů do zdiva._x000D_
V položce nejsou zakalkulovány náklady na dodávku rámů, které se oceňují ve specifikaci PSV._x000D_
Položka je určena i pro rámy ze dřeva.</t>
  </si>
  <si>
    <t>kus</t>
  </si>
  <si>
    <t>8</t>
  </si>
  <si>
    <t xml:space="preserve">"II.NP :" </t>
  </si>
  <si>
    <t xml:space="preserve">"W11A :"8 </t>
  </si>
  <si>
    <t>"W12B :" 4</t>
  </si>
  <si>
    <t>"W19A :" 1</t>
  </si>
  <si>
    <t xml:space="preserve">"III.NP :" </t>
  </si>
  <si>
    <t>"W08A : "3</t>
  </si>
  <si>
    <t>"W11A :" 2</t>
  </si>
  <si>
    <t>94</t>
  </si>
  <si>
    <t>Lešení a stavební výtahy</t>
  </si>
  <si>
    <t>5</t>
  </si>
  <si>
    <t>941941031R00</t>
  </si>
  <si>
    <t>Montáž lešení leh.řad.s podlahami,š.do 1 m, H 10 m</t>
  </si>
  <si>
    <t>10</t>
  </si>
  <si>
    <t>"pro zateplení :" 5*5</t>
  </si>
  <si>
    <t>941941191R00</t>
  </si>
  <si>
    <t>Příplatek za každý měsíc použití lešení k pol.1031</t>
  </si>
  <si>
    <t>12</t>
  </si>
  <si>
    <t>7</t>
  </si>
  <si>
    <t>941941831R00</t>
  </si>
  <si>
    <t>Demontáž lešení leh.řad.s podlahami,š.1 m, H 10 m</t>
  </si>
  <si>
    <t>14</t>
  </si>
  <si>
    <t>941955002R00</t>
  </si>
  <si>
    <t>Lešení lehké pomocné, výška podlahy do 1,9 m</t>
  </si>
  <si>
    <t>16</t>
  </si>
  <si>
    <t>"pro zateplení :" 10+9</t>
  </si>
  <si>
    <t>95</t>
  </si>
  <si>
    <t>Dokončovací konstrukce na pozemních stavbách</t>
  </si>
  <si>
    <t>9</t>
  </si>
  <si>
    <t>952901111R00</t>
  </si>
  <si>
    <t>Vyčištění budov o výšce podlaží do 4 m</t>
  </si>
  <si>
    <t>18</t>
  </si>
  <si>
    <t>"na jedno okno 10 m2 : "</t>
  </si>
  <si>
    <t>"repliky :" (2+11+8+11+1)*10</t>
  </si>
  <si>
    <t>"repase : "(5+1+7+2+1+3+2)*10</t>
  </si>
  <si>
    <t>"nové výplně :" (19+1+5+5+2+2+1+1+1+1)*10</t>
  </si>
  <si>
    <t>"opravy :" (3+2+6+6)*10</t>
  </si>
  <si>
    <t>"ostatní plochy : "150</t>
  </si>
  <si>
    <t>95.01</t>
  </si>
  <si>
    <t>Ochrana stávajících podlah proti poškození</t>
  </si>
  <si>
    <t>Indiv</t>
  </si>
  <si>
    <t>20</t>
  </si>
  <si>
    <t xml:space="preserve">na jedno okno 10 m2 : </t>
  </si>
  <si>
    <t>"opravy : "(3+2+6+6)*10</t>
  </si>
  <si>
    <t>"ostatní plochy :" 150</t>
  </si>
  <si>
    <t>11</t>
  </si>
  <si>
    <t>95.02</t>
  </si>
  <si>
    <t>Položka obsahuje_x000D_
- demontáž zábradlí_x000D_
- očištění_x000D_
- nátěr_x000D_
- zpětná montáž</t>
  </si>
  <si>
    <t>ks</t>
  </si>
  <si>
    <t>22</t>
  </si>
  <si>
    <t>95.03</t>
  </si>
  <si>
    <t>Ostatní stavební a bourací práce, vč. pomocného materiálu</t>
  </si>
  <si>
    <t>hod</t>
  </si>
  <si>
    <t>24</t>
  </si>
  <si>
    <t>96</t>
  </si>
  <si>
    <t>Bourání konstrukcí</t>
  </si>
  <si>
    <t>13</t>
  </si>
  <si>
    <t>967031132R00</t>
  </si>
  <si>
    <t>Přisekání rovných ostění cihelných na MVC</t>
  </si>
  <si>
    <t>26</t>
  </si>
  <si>
    <t>"předpoklad 50% plochy : "331,9935*0,5</t>
  </si>
  <si>
    <t>968062355R00</t>
  </si>
  <si>
    <t>Vybourání dřevěných rámů oken dvojitých pl. 2 m2</t>
  </si>
  <si>
    <t>28</t>
  </si>
  <si>
    <t>"W19A :" 0,9*2,3*1</t>
  </si>
  <si>
    <t>"W08A :" 0,9*1,8*2</t>
  </si>
  <si>
    <t>968062356R00</t>
  </si>
  <si>
    <t>Vybourání dřevěných rámů oken dvojitých pl. 4 m2</t>
  </si>
  <si>
    <t>30</t>
  </si>
  <si>
    <t>"W12B : "1,1*2,3*4</t>
  </si>
  <si>
    <t>"W11A :" 1,1*1,9*8</t>
  </si>
  <si>
    <t>"W12B :" 1,1*2,3*4</t>
  </si>
  <si>
    <t>"W11A : "1,1*1,9*2</t>
  </si>
  <si>
    <t>968072244R00</t>
  </si>
  <si>
    <t>Vybourání kovových rámů oken jednod. pl. 1 m2</t>
  </si>
  <si>
    <t>32</t>
  </si>
  <si>
    <t>"W01D :" 1,1*0,6*19</t>
  </si>
  <si>
    <t>"W17C : "0,5*0,8*1</t>
  </si>
  <si>
    <t>"W17C :" 0,5*0,8*1</t>
  </si>
  <si>
    <t>17</t>
  </si>
  <si>
    <t>968072245R00</t>
  </si>
  <si>
    <t>Vybourání kovových rámů oken jednod. pl. 2 m2</t>
  </si>
  <si>
    <t>34</t>
  </si>
  <si>
    <t xml:space="preserve">"I.NP :" </t>
  </si>
  <si>
    <t>"W05A :" 0,9*1,3*1</t>
  </si>
  <si>
    <t>968072246R00</t>
  </si>
  <si>
    <t>Vybourání kovových rámů oken jednod. pl. 4 m2</t>
  </si>
  <si>
    <t>36</t>
  </si>
  <si>
    <t>"W06A :" 1,2*2*5</t>
  </si>
  <si>
    <t>"W06B : "1,2*2*5</t>
  </si>
  <si>
    <t>19</t>
  </si>
  <si>
    <t>968072247R00</t>
  </si>
  <si>
    <t>Vybourání kovových rámů oken jednod. nad 4 m2</t>
  </si>
  <si>
    <t>38</t>
  </si>
  <si>
    <t>"W20D :" 4,05*9,3</t>
  </si>
  <si>
    <t>"W15C :" 2,2*2,2</t>
  </si>
  <si>
    <t xml:space="preserve">"IV.NP :" </t>
  </si>
  <si>
    <t>"W21D : "4,05*1,175</t>
  </si>
  <si>
    <t>968072456R00</t>
  </si>
  <si>
    <t>Vybourání kovových dveřních zárubní pl. nad 2 m2</t>
  </si>
  <si>
    <t>40</t>
  </si>
  <si>
    <t>"D03B :" 2,1*2,9</t>
  </si>
  <si>
    <t>"D01C : "2,58*2,85</t>
  </si>
  <si>
    <t>99</t>
  </si>
  <si>
    <t>Staveništní přesun hmot</t>
  </si>
  <si>
    <t>999281111R00</t>
  </si>
  <si>
    <t>Přesun hmot pro opravy a údržbu do výšky 25 m</t>
  </si>
  <si>
    <t>t</t>
  </si>
  <si>
    <t>42</t>
  </si>
  <si>
    <t>713</t>
  </si>
  <si>
    <t>Izolace tepelné</t>
  </si>
  <si>
    <t>713111111RT1</t>
  </si>
  <si>
    <t>Izolace tepelné stropů vrchem kladené volně, 1 vrstva - materiál ve specifikaci</t>
  </si>
  <si>
    <t>44</t>
  </si>
  <si>
    <t xml:space="preserve">"P8 MV tl. 100 mm :" </t>
  </si>
  <si>
    <t>"C :" (29,675+6,2+7,7+17,685-6,2+17,685)*0,5</t>
  </si>
  <si>
    <t>"B : "(11,245+17,97)*0,5</t>
  </si>
  <si>
    <t>"D :" (20,84+23,175)*0,5</t>
  </si>
  <si>
    <t>"A :" (19,75+19,75+2,05)*0,5</t>
  </si>
  <si>
    <t>23</t>
  </si>
  <si>
    <t>713111111RT2</t>
  </si>
  <si>
    <t>Izolace tepelné stropů vrchem kladené volně, 2 vrstvy - materiál ve specifikaci</t>
  </si>
  <si>
    <t>46</t>
  </si>
  <si>
    <t>"VI.NP : "</t>
  </si>
  <si>
    <t xml:space="preserve">"izolace" 140+140 mm : </t>
  </si>
  <si>
    <t>"C :" 6,2*7,7</t>
  </si>
  <si>
    <t>17,685*21,36</t>
  </si>
  <si>
    <t>17,685*(29,675-7,7-21,36)*0,5</t>
  </si>
  <si>
    <t>"A :" 20,84*17,535</t>
  </si>
  <si>
    <t>2,255*13,23</t>
  </si>
  <si>
    <t>23,175*(5,03+13,23-17,535)*0,5</t>
  </si>
  <si>
    <t>"půda : "</t>
  </si>
  <si>
    <t>"D :" 10,6*19,75</t>
  </si>
  <si>
    <t>(3,005+1,1+2,155)*2,05</t>
  </si>
  <si>
    <t>"izolace 80+200 mm : "</t>
  </si>
  <si>
    <t>"B :" 5,495*12,87</t>
  </si>
  <si>
    <t>(17,97-5,495)*12,115</t>
  </si>
  <si>
    <t>(17,97-5,495)*(12,87-12,115)*0,5</t>
  </si>
  <si>
    <t>713111231R00</t>
  </si>
  <si>
    <t>Montáž difuzní fólie stropů shora s přelepením spojů</t>
  </si>
  <si>
    <t>48</t>
  </si>
  <si>
    <t>"difúzní fólie - podlaha :" 1283,34131</t>
  </si>
  <si>
    <t xml:space="preserve">                   "- k pozednici :" 93,7625</t>
  </si>
  <si>
    <t>25</t>
  </si>
  <si>
    <t>713101122R00</t>
  </si>
  <si>
    <t>Odstr.tep.izol. stropů,volně,minerál tl.100-200 mm</t>
  </si>
  <si>
    <t>50</t>
  </si>
  <si>
    <t>"B1 IV.NP :" 6,7*8</t>
  </si>
  <si>
    <t>713131130R00</t>
  </si>
  <si>
    <t>Izolace tepelná stěn vložením do konstrukce</t>
  </si>
  <si>
    <t>52</t>
  </si>
  <si>
    <t>"P6 :" 9,5*3</t>
  </si>
  <si>
    <t>27</t>
  </si>
  <si>
    <t>713141221R00</t>
  </si>
  <si>
    <t>přelepená ve spojích a dotěsněná k podlaze oboustannou butylkaučukovou páskou nebo lepidlem na parozábrany</t>
  </si>
  <si>
    <t>54</t>
  </si>
  <si>
    <t>"parozábrana :" 1283,34131</t>
  </si>
  <si>
    <t xml:space="preserve">                  " - k pozednici :" 93,7625</t>
  </si>
  <si>
    <t>63140544R</t>
  </si>
  <si>
    <t>•	deklarovaný součinitel tepelné vodivosti ?=max. 0,036 W/m.K_x000D_
•	max. třída reakce na oheň:  A1_x000D_
•	faktor difúzního odporu µ=max. 1</t>
  </si>
  <si>
    <t>56</t>
  </si>
  <si>
    <t>"izolace 80+220 mm :" 226,56459*1,03</t>
  </si>
  <si>
    <t>29</t>
  </si>
  <si>
    <t>63140545R</t>
  </si>
  <si>
    <t>58</t>
  </si>
  <si>
    <t>"P8 :" 93,7625*1,03</t>
  </si>
  <si>
    <t>63140547R</t>
  </si>
  <si>
    <t>60</t>
  </si>
  <si>
    <t>"izolace 140+140 mm :" 1056,77673*2*1,03</t>
  </si>
  <si>
    <t>"P6 : "9,5*3*1,03</t>
  </si>
  <si>
    <t>31</t>
  </si>
  <si>
    <t>631405493R</t>
  </si>
  <si>
    <t>62</t>
  </si>
  <si>
    <t>"izolace 80+200 mm :" 226,56459*1,03</t>
  </si>
  <si>
    <t>67352317.AR</t>
  </si>
  <si>
    <t>•	Kontaktní difuzně otevřená střešní folie_x000D_
•	max. třída reakce na oheň:  E_x000D_
•	tloušťka min: 0,22mm</t>
  </si>
  <si>
    <t>"difúzní fólie :" 1377,10381*1,15</t>
  </si>
  <si>
    <t>33</t>
  </si>
  <si>
    <t>67352330R</t>
  </si>
  <si>
    <t>Vícevrstvá parozábrana se zpevňující mřížkou a reflexní hliníkovou vrstvou, přelepená ve spojích a dotěsněná k podlaze oboustannou butylkaučukovou páskou nebo lepidlem na parozábrany._x000D_
•	tloušťka min: 0,20mm_x000D_
•	max. třída reakce na oheň:  E_x000D_
•	ekvivalentní difúzní tloušťka Sd&gt;200m_x000D_
•	Pevnost v tahu v podélném/ příčném směru &gt;230 / &gt;170 (N/50mm) - EN 12311-2, EN 13859-1_x000D_
•	Odolnost proti protrhávání v podélném/příčném směru &gt;100 / &gt;120 (N)</t>
  </si>
  <si>
    <t>66</t>
  </si>
  <si>
    <t>"parozábrana :" 1377,10381*1,15</t>
  </si>
  <si>
    <t>998713103R00</t>
  </si>
  <si>
    <t>Přesun hmot pro izolace tepelné, výšky do 24 m</t>
  </si>
  <si>
    <t>68</t>
  </si>
  <si>
    <t>762</t>
  </si>
  <si>
    <t>Konstrukce tesařské</t>
  </si>
  <si>
    <t>35</t>
  </si>
  <si>
    <t>762521104R00</t>
  </si>
  <si>
    <t>Položení podlah nehoblovaných na sraz, hrubá prkna</t>
  </si>
  <si>
    <t>70</t>
  </si>
  <si>
    <t>"lávky : "</t>
  </si>
  <si>
    <t>"C :" (29,675+2,1+2,1+9+3,6+3,6+9+3+3)*1</t>
  </si>
  <si>
    <t>"B :" (13,+3+3+1,2)*1</t>
  </si>
  <si>
    <t>(5+5+5+5)*1</t>
  </si>
  <si>
    <t>"A :" (19,75+1,5+2+2+2+2+5,3+5,3+5,3+5,3)*1</t>
  </si>
  <si>
    <t>762526130R00</t>
  </si>
  <si>
    <t>Položení polštářů pod podlahy</t>
  </si>
  <si>
    <t>72</t>
  </si>
  <si>
    <t xml:space="preserve">"lávky - dvojitý rošt :" </t>
  </si>
  <si>
    <t>"C : "(29,675+2,1+2,1+9+3,6+3,6+9+3+3)*1*2</t>
  </si>
  <si>
    <t>"B : "(13,+3+3+1,2)*1*2</t>
  </si>
  <si>
    <t>(5+5+5+5)*1*2</t>
  </si>
  <si>
    <t>"A :" (19,75+1,5+2+2+2+2+5,3+5,3+5,3+5,3)*1*2</t>
  </si>
  <si>
    <t>37</t>
  </si>
  <si>
    <t>762595000R00</t>
  </si>
  <si>
    <t>Spojovací a ochranné prostředky k položení podlah</t>
  </si>
  <si>
    <t>m3</t>
  </si>
  <si>
    <t>74</t>
  </si>
  <si>
    <t>Poznámka k souboru cen:_x000D_
Mezisoučet Mezisoučet Mezisoučet</t>
  </si>
  <si>
    <t xml:space="preserve">"lávky polštáře :" </t>
  </si>
  <si>
    <t xml:space="preserve">"spodní rošt :" </t>
  </si>
  <si>
    <t>"C :" (29,675+2,1+2,1+9+3,6+3,6+9+3+3)/1,34*1*0,14*0,14</t>
  </si>
  <si>
    <t>"B :" (13,+3+3+1,2)/1,34*1*0,14*0,08</t>
  </si>
  <si>
    <t>(5+5+5+5)/1,34*1*0,14*0,08</t>
  </si>
  <si>
    <t>"A :" (19,75+1,5+2+2+2+2+5,3+5,3+5,3+5,3)/1,34*1*0,14*0,14</t>
  </si>
  <si>
    <t xml:space="preserve">"vrchní rošt :" </t>
  </si>
  <si>
    <t>"C :" (29,675+2,1+2,1+9+3,6+3,6+9+3+3)*2*0,14*0,16</t>
  </si>
  <si>
    <t>"B :" (13,+3+3+1,2)*2*0,14*0,22</t>
  </si>
  <si>
    <t>(5+5+5+5)*2*0,14*0,22</t>
  </si>
  <si>
    <t>"A :" (19,75+1,5+2+2+2+2+5,3+5,3+5,3+5,3)*2*0,14*0,16</t>
  </si>
  <si>
    <t>"lávky : "155,725*0,025</t>
  </si>
  <si>
    <t>6050000T</t>
  </si>
  <si>
    <t>Řezivo hraněné</t>
  </si>
  <si>
    <t>V</t>
  </si>
  <si>
    <t>76</t>
  </si>
  <si>
    <t>"spodní rošt : "</t>
  </si>
  <si>
    <t>"C : "(29,675+2,1+2,1+9+3,6+3,6+9+3+3)/1,34*1*0,14*0,14*1,1</t>
  </si>
  <si>
    <t>"B : "(13,+3+3+1,2)/1,34*1*0,14*0,08*1,1</t>
  </si>
  <si>
    <t>(5+5+5+5)/1,34*1*0,14*0,08*1,1</t>
  </si>
  <si>
    <t>"A : "(19,75+1,5+2+2+2+2+5,3+5,3+5,3+5,3)/1,34*1*0,14*0,14*1,1</t>
  </si>
  <si>
    <t>"vrchní rošt : "</t>
  </si>
  <si>
    <t>"C :" (29,675+2,1+2,1+9+3,6+3,6+9+3+3)*2*0,14*0,16*1,1</t>
  </si>
  <si>
    <t>"B : "(13,+3+3+1,2)*2*0,14*0,22*1,1</t>
  </si>
  <si>
    <t>(5+5+5+5)*2*0,14*0,22*1,1</t>
  </si>
  <si>
    <t>"A : "(19,75+1,5+2+2+2+2+5,3+5,3+5,3+5,3)*2*0,14*0,16*1,1</t>
  </si>
  <si>
    <t>39</t>
  </si>
  <si>
    <t>60512542R</t>
  </si>
  <si>
    <t>Prkno SM omítané tl. 25 mm š. 120-220 mm</t>
  </si>
  <si>
    <t>78</t>
  </si>
  <si>
    <t>"lávky :" 155,725*0,025*1,1</t>
  </si>
  <si>
    <t>998762103R00</t>
  </si>
  <si>
    <t>Přesun hmot pro tesařské konstrukce, výšky do 24 m</t>
  </si>
  <si>
    <t>80</t>
  </si>
  <si>
    <t>763</t>
  </si>
  <si>
    <t>Dřevostavby</t>
  </si>
  <si>
    <t>41</t>
  </si>
  <si>
    <t>342266111RU7</t>
  </si>
  <si>
    <t>Dodávka a montáž - systémový rošt pro obklad stěn - SDRK profily</t>
  </si>
  <si>
    <t>82</t>
  </si>
  <si>
    <t>763612131R00</t>
  </si>
  <si>
    <t>M.obložení stěn z desek do tl.18mm,na sraz,šroubo.</t>
  </si>
  <si>
    <t>RTS 17/ II</t>
  </si>
  <si>
    <t>84</t>
  </si>
  <si>
    <t>"P6 : "9,5*3</t>
  </si>
  <si>
    <t>43</t>
  </si>
  <si>
    <t>60721510R</t>
  </si>
  <si>
    <t>Deska dřevotřísková broušená P2 kvalita S tl. 8 mm</t>
  </si>
  <si>
    <t>86</t>
  </si>
  <si>
    <t>28,5*1,1</t>
  </si>
  <si>
    <t>998763101R00</t>
  </si>
  <si>
    <t>Přesun hmot pro dřevostavby, výšky do 12 m</t>
  </si>
  <si>
    <t>88</t>
  </si>
  <si>
    <t>764</t>
  </si>
  <si>
    <t>Konstrukce klempířské</t>
  </si>
  <si>
    <t>45</t>
  </si>
  <si>
    <t>764510220R00</t>
  </si>
  <si>
    <t>Oplechování parapetů včetně rohů z Cu, rš 155 mm</t>
  </si>
  <si>
    <t>90</t>
  </si>
  <si>
    <t>1,5*19</t>
  </si>
  <si>
    <t>2,6*2</t>
  </si>
  <si>
    <t>764410850R00</t>
  </si>
  <si>
    <t>Demontáž oplechování parapetů,rš od 100 do 330 mm</t>
  </si>
  <si>
    <t>92</t>
  </si>
  <si>
    <t>47</t>
  </si>
  <si>
    <t>764.01</t>
  </si>
  <si>
    <t>Oplechování střešního okna z CU plechu - atyp</t>
  </si>
  <si>
    <t>2,165*0,505*2</t>
  </si>
  <si>
    <t>4,74*(0,46+0,78)</t>
  </si>
  <si>
    <t>998764103R00</t>
  </si>
  <si>
    <t>Přesun hmot pro klempířské konstr., výšky do 24 m</t>
  </si>
  <si>
    <t>766</t>
  </si>
  <si>
    <t>Konstrukce truhlářské</t>
  </si>
  <si>
    <t>49</t>
  </si>
  <si>
    <t>766601211R00</t>
  </si>
  <si>
    <t>Vložení parotěsné okenní folie, paropropustné expanzní pásky a vyplnění spáry PU pěnou. Dodávka materiálu.</t>
  </si>
  <si>
    <t>98</t>
  </si>
  <si>
    <t>"D01C :" (2,85+2,58+2,85)*1</t>
  </si>
  <si>
    <t>"W17C : "(0,5+0,8)*2*1</t>
  </si>
  <si>
    <t>"W15C :" (2,2+2,2)*2*1</t>
  </si>
  <si>
    <t>"W15C : "(2,2+2,2)*2*1</t>
  </si>
  <si>
    <t>766.01</t>
  </si>
  <si>
    <t>- Materiál – Masiv – Modřín – kvalita třídy A – Vlhkost 10-12%_x000D_
- povrchová úprava – systémové řešení výrobce bude předloženo ke schválení investorovy, bude předložen certifikát na stálobarevnost._x000D_
- impregnace proti hmyzu a houbám_x000D_
- základní máčení (dle odstínu – lazura/základní barva), mezibrus (houbičkama)_x000D_
- vysokotlaký nástřik akrylátovým lakem/barvou - 150 mikrometrů, mezibrus_x000D_
- vysokotlaký nástřik akrylátovým lakem/barvou - 150 mikrometrů – rozetřený štětkou._x000D_
- barevný odstín – stejný jako je původní barva oken. Vzorky budou předloženy ke schválení investorovi pro jednotlivé objekty a pohledy bude vybrán odstín. Předpoklad pro   nacenění je_x000D_
– vnitřní – lomená bílá – slonová kost (v sále moření)_x000D_
              - venkovní – lomená bílá – slonová kost._x000D_
- kliky/madla – budou demontovány a bude pro jednotlivé otvory rozhodnuto městskou památkářkou, zda budou zachovány a použity původní, které budou osazeny na nové   kování, a nebo bude nutné vytvořit repliku historického madla/kličky dle předloženého vzoru. Pro nacenění uvažovat u všech replikovaných výplní úpravu stávající kličky na nový   systém kování. Repliky nových madel/kliček jsou naceněny samostatnou položkou._x000D_
- Zasklení bude taženým sklem. Vše bude překryto sklenářským kytem. Po vyzrání (cca 2měsíce) bude sklenářský kyt opatřen syntetickým nátěrem v barvě rámu._x000D_
_x000D_
- Před výrobou oken budou předloženy vzorky profilů investorovy k odsouhlasení._x000D_
- Před osazením oken bude odsouhlaseno provedení osazení na vzorovém okně.</t>
  </si>
  <si>
    <t>100</t>
  </si>
  <si>
    <t>51</t>
  </si>
  <si>
    <t>766.02</t>
  </si>
  <si>
    <t>102</t>
  </si>
  <si>
    <t>766.03</t>
  </si>
  <si>
    <t>104</t>
  </si>
  <si>
    <t>53</t>
  </si>
  <si>
    <t>766.05</t>
  </si>
  <si>
    <t>106</t>
  </si>
  <si>
    <t>766.06</t>
  </si>
  <si>
    <t>Nové dřevěné okno špaletové 2200/2200 ozn. W15C Uw = max. 1,2 W/m2.k, popis viz výpis výplní</t>
  </si>
  <si>
    <t>108</t>
  </si>
  <si>
    <t>55</t>
  </si>
  <si>
    <t>766.07</t>
  </si>
  <si>
    <t>Nové dřevěné okno špaletové 500/800 ozn. W17C Uw = max. 1,2 W/m2.k, popis viz výpis výplní</t>
  </si>
  <si>
    <t>110</t>
  </si>
  <si>
    <t>766.08</t>
  </si>
  <si>
    <t>Nové dřevěné dveře vč. zárubně 2580/2850 ozn. D01C Uw = max. 1,2 W/m2.k, popis viz výpis výplní</t>
  </si>
  <si>
    <t>112</t>
  </si>
  <si>
    <t>57</t>
  </si>
  <si>
    <t>766.09</t>
  </si>
  <si>
    <t>OBECNÝ POSTUP REPASE_x000D_
- BUDE PROVEDEN PRO KAŽDOU VÝPLŇ OTVORU:_x000D_
POZN.: DÁLE JSOU U JEDNOTLIVÝCH TYPŮ OKEN SPECIFIKOVÁNY SPECIÁLNÍ ÚPRAVY, DLE ROZSAHU POŠKOZENÍ JEDNOTLIVÝCH VÝPLNÍ OTVORŮ_x000D_
- S TĚSNĚNÍM NA FUNKČNÍ SPÁŘE_x000D_
- TLOUŠŤKA SKLA 4mm, SKLO TAŽENÉ_x000D_
_x000D_
OKENNÍ KŘÍDLA:_x000D_
1)  OKENNÍ KŘÍDLA BUDOU VYVĚŠENA_x000D_
2)  BUDE ODSTRANĚN ZASKLÍVACÍ TMEL_x000D_
3)  BUDE ODSTRANĚNO STÁVAJÍCÍ ZASKLENÍ_x000D_
4)  BUDOU ODSTRANĚNY STÁVAJÍCÍ PANTY_x000D_
5)  BUDE ODSTRANĚNO KOVÁNÍ, KTERÉ BUDE REPASOVÁNO_x000D_
6)  BUDOU ODSTRANĚNY VŠECHNY VRSTVY NÁTĚRU_x000D_
7)  PRASKLINY VE DŘEVĚ BUDOU ZATMELENY, BUDOU ZATMELENY OTVORY PO KOVÁNÍ A PANTECH, PŘÍPADNĚ  PO VYPADLÝCH SUCÍCH_x000D_
8)  POVRCH DŘEVA BUDE PŘEBROUŠEN_x000D_
9)  BUDE OSAZENO REPASOVANÉ KOVÁNÍ_x000D_
10) BUDE PROVEDENO NOVÉ ZASKLENÍ VČ. ZASKLÍVACÍHO TMELU_x000D_
11) BUDE PROVEDEN NOVÝ NÁTĚR_x000D_
12) KŘÍDLA BUDOU OPĚTOVNĚ OSAZENA DO ŠPALET, PANTY NA KŘÍDLECH BUDOU OSAZENY TĚSNĚ PŘED MONTÁŽÍ, TAK ABY BYLO MOŽNÉ PROVÉST NA STAVENIŠTI             REKTIFIKACE DO STÁVAJÍCÍ ŠPALETY_x000D_
_x000D_
ŠPALETY:_x000D_
1)  BUDOU ODSTRANĚNY PANTY A KOVÁNÍ, KOVÁNÍ BUDE REPASOVÁNO_x000D_
2)  BUDOU ODSTRANĚNY VŠECHNY VRSTVY NÁTĚRU_x000D_
3)  PRASKLINY VE DŘEVĚ BUDOU ZATMELENY, BUDOU ZATMELENY OTVORY PO KOVÁNÍ A PANTECH, PŘÍPADNĚ     PO VYPADLÝCH SUCÍCH_x000D_
4)  POVRCH DŘEVA BUDE PŘEBROUŠEN_x000D_
5)  BUDOU OSAZENY NOVÉ PANTY A REPASOVANÉ KOVÁNÍ_x000D_
6)  BUDE PROVEDEN NOVÝ NÁTĚR (NAPUŠTĚN IMPREGNACÍ, NAMOŘEN A PROVEDEN ZÁKLADNÍ A 2X KRYCÍ NÁTĚR)_x000D_
_x000D_
BARVA: BAREVNÉ ŘEŠENÍ BUDE VYBRÁNO INVESTOREM, BAREVNÉ ODSTÍNY BUDOU ROZDĚLENY PODLE SEKCÍ  BAREVNÉ ŘEŠENÍ BUDE VYBRÁNO INVESTOREM, BAREVNÉ              ODSTÍNY BUDOU ROZDĚLENY PODLE SEKCÍ ROZDĚLENÍ BUDOVY. BAREVNÉ ŘEŠENÍ BUDE ODSOUHLASENO INVESTOREM NA ZÁKLADĚ PŘEDVEDENÝCH VZORKŮ._x000D_
_x000D_
DOPLŇUJÍCÍ POPIS A UPŘESŇUJÍCÍ SPECIFIKACE VIZ. TECHNICKÁ ZPRÁVA !!!_x000D_
_x000D_
- PŘED VÝROBOU OKEN BUDOU PŘEDLOŽENY VZORKY PROFILŮ INVESTOROVY K ODSOUHLASENÍ._x000D_
- PŘED OSAZENÍM OKEN BUDE ODSOUHLASENO PROVEDENÍ OSAZENÍ NA VZOROVÉM OKNĚ.</t>
  </si>
  <si>
    <t>114</t>
  </si>
  <si>
    <t>766.10</t>
  </si>
  <si>
    <t>116</t>
  </si>
  <si>
    <t>59</t>
  </si>
  <si>
    <t>766.11</t>
  </si>
  <si>
    <t>118</t>
  </si>
  <si>
    <t>766.12</t>
  </si>
  <si>
    <t>120</t>
  </si>
  <si>
    <t>766.13</t>
  </si>
  <si>
    <t>122</t>
  </si>
  <si>
    <t>766.14</t>
  </si>
  <si>
    <t>124</t>
  </si>
  <si>
    <t>63</t>
  </si>
  <si>
    <t>766.15</t>
  </si>
  <si>
    <t>126</t>
  </si>
  <si>
    <t>767</t>
  </si>
  <si>
    <t>Konstrukce zámečnické</t>
  </si>
  <si>
    <t>767995101R00</t>
  </si>
  <si>
    <t>Výroba a montáž kov. atypických konstr. do 5 kg</t>
  </si>
  <si>
    <t>kg</t>
  </si>
  <si>
    <t>128</t>
  </si>
  <si>
    <t>"zábradlí : "</t>
  </si>
  <si>
    <t>"deska tl.2 mm : "</t>
  </si>
  <si>
    <t>"Z01 : "0,065*0,085*63*2*16</t>
  </si>
  <si>
    <t>"Z02 : "0,065*0,085*21*2*16</t>
  </si>
  <si>
    <t>"objímka 25/35/2 : "</t>
  </si>
  <si>
    <t>"Z01 :" 0,05*63*2*1,67</t>
  </si>
  <si>
    <t>"Z02 :" 0,05*21*2*1,67</t>
  </si>
  <si>
    <t xml:space="preserve">"madlo 20/30/2 :" </t>
  </si>
  <si>
    <t>"Z01 :" 1*63*1,41</t>
  </si>
  <si>
    <t>"Z02 :" 0,9*21*1,41</t>
  </si>
  <si>
    <t>65</t>
  </si>
  <si>
    <t>211010002R00</t>
  </si>
  <si>
    <t>Osazení hmoždinky do cihlového zdiva, HM 8</t>
  </si>
  <si>
    <t>130</t>
  </si>
  <si>
    <t>"Z01 :" 63*2*4</t>
  </si>
  <si>
    <t>"Z02 :" 21*2*4</t>
  </si>
  <si>
    <t>13358462R</t>
  </si>
  <si>
    <t>Ocel pásová jakost 11373  65x2,0 mm</t>
  </si>
  <si>
    <t>132</t>
  </si>
  <si>
    <t xml:space="preserve">"deska tl.2 mm :" </t>
  </si>
  <si>
    <t>"Z01 :" 0,065*0,085*63*2*16*0,001*1,1</t>
  </si>
  <si>
    <t>"Z02 :" 0,065*0,085*21*2*16*0,001*1,1</t>
  </si>
  <si>
    <t>67</t>
  </si>
  <si>
    <t>14587716R</t>
  </si>
  <si>
    <t>Profil obdélník. uzavř.svařovaný S235   30x20x2 mm</t>
  </si>
  <si>
    <t>134</t>
  </si>
  <si>
    <t>"madlo 20/30/2 : "</t>
  </si>
  <si>
    <t>"Z01 : "1*63*1,41*0,001*1,1</t>
  </si>
  <si>
    <t>"Z02 : "0,9*21*1,41*0,001*1,1</t>
  </si>
  <si>
    <t>14587722R</t>
  </si>
  <si>
    <t>Profil obdélník. uzavř.svařovaný S235   35x25x2 mm</t>
  </si>
  <si>
    <t>136</t>
  </si>
  <si>
    <t xml:space="preserve">"objímka 25/35/2 :" </t>
  </si>
  <si>
    <t>"Z01 :" 0,05*63*2*1,67*0,001*1,1</t>
  </si>
  <si>
    <t>"Z02 :" 0,05*21*2*1,67*0,001*1,1</t>
  </si>
  <si>
    <t>69</t>
  </si>
  <si>
    <t>31141408R</t>
  </si>
  <si>
    <t>Vrut s půlkulovou hlavou 021812 d5 x 40 mm</t>
  </si>
  <si>
    <t>1000 ks</t>
  </si>
  <si>
    <t>138</t>
  </si>
  <si>
    <t>56281085R</t>
  </si>
  <si>
    <t>Hmoždinka HL 8 x 48 mm</t>
  </si>
  <si>
    <t>140</t>
  </si>
  <si>
    <t>71</t>
  </si>
  <si>
    <t>998767102R00</t>
  </si>
  <si>
    <t>Přesun hmot pro zámečnické konstr., výšky do 12 m</t>
  </si>
  <si>
    <t>142</t>
  </si>
  <si>
    <t>767.01</t>
  </si>
  <si>
    <t>Otvorové prvky z Al profilů</t>
  </si>
  <si>
    <t>144</t>
  </si>
  <si>
    <t>"W01D :" (1,1+0,6)*2*19</t>
  </si>
  <si>
    <t>"W20D : "(4,05+9,3)*2*1</t>
  </si>
  <si>
    <t>"W05A :" (0,9+1,3)*2*1</t>
  </si>
  <si>
    <t>"W06A :" (1,2+2)*2*5</t>
  </si>
  <si>
    <t>"W06B :" (1,2+2)*2*5</t>
  </si>
  <si>
    <t>"D03B :" (2,1+2,9)*2*1</t>
  </si>
  <si>
    <t xml:space="preserve">"IV.NP:" </t>
  </si>
  <si>
    <t>"W21D :" (4,05+1,175)*2*1</t>
  </si>
  <si>
    <t>73</t>
  </si>
  <si>
    <t>767616111R00</t>
  </si>
  <si>
    <t>Včetně dokončení okování křídel.</t>
  </si>
  <si>
    <t>146</t>
  </si>
  <si>
    <t>"W20D : "4,05*9,3*1</t>
  </si>
  <si>
    <t>"W05A : "0,9*1,3*1</t>
  </si>
  <si>
    <t>"D03B :" 2,1*2,9*1</t>
  </si>
  <si>
    <t>"W21D :" 4,05*1,175</t>
  </si>
  <si>
    <t>Rámový okenní systém s viditelnými křídly. Přerušené tepelné mosty._x000D_
Okno vsazené do stavebního otvoru, kotvené a dotěsněné ke stavební konstrukci zevně po obvodě pomocí fólie EPDM, připojovací spára vyplněná expanzní páskou a v interiéru uzavřena parotěsnou fólií._x000D_
Stavební konstrukce musí být upravena pro parotěsné napojení fólie._x000D_
Kotvení ke stavební konstrukci umožní tepelnou roztažnost okna._x000D_
- Profily ze slitiny hliníku, stavební hloubka rámu 75 – 90 mm,_x000D_
- koeficient prostupu okenní výplně Uw  ? 1,2 W/m2.K._x000D_
_x000D_
Popis nových kovových oken/prosklených stěn_x000D_
- povrchová úprava – Práškovým vypalovacím lakem barva bílá s doplněnými ozdobnými lištami (odstín mosaz). Barevnost bude upřesněna na vzorcích dle původní konstrukce investorem._x000D_
Sklo:_x000D_
Izolační 3-skla pevně zasklená, parametry zasklení:_x000D_
součinitel prostupu tepla Ug &lt; 0,7W/m2.K_x000D_
teplý distanční rámeček – plastový - bílý_x000D_
vzduchová neprůzvučnosti Rw = 32dB_x000D_
Tloušťky skel dodavatel ověří doložením statického výpočtu._x000D_
Odsouhlasení konečného typu zasklení investorem na základě předložených vzorků.</t>
  </si>
  <si>
    <t>148</t>
  </si>
  <si>
    <t>75</t>
  </si>
  <si>
    <t>767.02</t>
  </si>
  <si>
    <t>Popis nových kovových oken/prosklených stěn_x000D_
- povrchová úprava – Práškovým vypalovacím lakem barva bílá s doplněnými ozdobnými lištami (odstín mosaz). Barevnost bude upřesněna na vzorcích dle původní konstrukce investorem._x000D_
Sklo:_x000D_
Izolační 3-skla pevně zasklená, parametry zasklení:_x000D_
součinitel prostupu tepla Ug &lt; 0,7W/m2.K_x000D_
teplý distanční rámeček – plastový - bílý_x000D_
vzduchová neprůzvučnosti Rw = 32dB_x000D_
Tloušťky skel dodavatel ověří doložením statického výpočtu._x000D_
Odsouhlasení konečného typu zasklení investorem na základě předložených vzorků._x000D_
_x000D_
Rámový okenní systém s viditelnými křídly. Přerušené tepelné mosty._x000D_
Okno vsazené do stavebního otvoru, kotvené a dotěsněné ke stavební konstrukci zevně po obvodě pomocí fólie EPDM, připojovací spára vyplněná expanzní páskou a v interiéru uzavřena parotěsnou fólií._x000D_
Stavební konstrukce musí být upravena pro parotěsné napojení fólie._x000D_
Kotvení ke stavební konstrukci umožní tepelnou roztažnost okna._x000D_
- Profily ze slitiny hliníku, stavební hloubka rámu 75 – 90 mm,_x000D_
- koeficient prostupu okenní výplně Uw  ? 1,2 W/m2.K.</t>
  </si>
  <si>
    <t>150</t>
  </si>
  <si>
    <t>767.03</t>
  </si>
  <si>
    <t>Popis nových kovových oken/prosklených stěn_x000D_
- povrchová úprava – Práškovým vypalovacím lakem barva bílá s doplněnými ozdobnými lištami (odstín mosaz). Barevnost bude upřesněna na vzorcích dle původní konstrukce investorem._x000D_
Sklo:_x000D_
Izolační 3-skla pevně zasklená, parametry zasklení:_x000D_
součinitel prostupu tepla Ug &lt; 0,7W/m2.K_x000D_
teplý distanční rámeček – plastový - bílý_x000D_
vzduchová neprůzvučnosti Rw = 32dB_x000D_
Tloušťky skel dodavatel ověří doložením statického výpočtu._x000D_
Odsouhlasení konečného typu zasklení investorem na základě předložených vzorků._x000D_
zasklení ve vnitřním skle opatřeno bezpečnostní folií_x000D_
_x000D_
Rámový okenní systém s viditelnými křídly. Přerušené tepelné mosty._x000D_
Okno vsazené do stavebního otvoru, kotvené a dotěsněné ke stavební konstrukci zevně po obvodě pomocí fólie EPDM, připojovací spára vyplněná expanzní páskou a v interiéru uzavřena parotěsnou fólií._x000D_
Stavební konstrukce musí být upravena pro parotěsné napojení fólie._x000D_
Kotvení ke stavební konstrukci umožní tepelnou roztažnost okna._x000D_
- Profily ze slitiny hliníku, stavební hloubka rámu 75 – 90 mm,_x000D_
- koeficient prostupu okenní výplně Uw  ? 1,2 W/m2.K.</t>
  </si>
  <si>
    <t>152</t>
  </si>
  <si>
    <t>5+5</t>
  </si>
  <si>
    <t>77</t>
  </si>
  <si>
    <t>767.04</t>
  </si>
  <si>
    <t>154</t>
  </si>
  <si>
    <t>767.05</t>
  </si>
  <si>
    <t>Popis nových kovových oken/prosklených stěn_x000D_
- povrchová úprava – Práškovým vypalovacím lakem barva bílá s doplněnými ozdobnými lištami (odstín mosaz). Barevnost bude upřesněna na vzorcích dle původní konstrukce investorem._x000D_
Sklo:_x000D_
Izolační 3-skla pevně zasklená, parametry zasklení:_x000D_
součinitel prostupu tepla Ug &lt; 0,7W/m2.K_x000D_
teplý distanční rámeček – plastový - bílý_x000D_
vzduchová neprůzvučnosti Rw = 32dB_x000D_
Tloušťky skel dodavatel ověří doložením statického výpočtu._x000D_
Odsouhlasení konečného typu zasklení investorem na základě předložených vzorků._x000D_
_x000D_
„Fasádní okno“, střešní světlík_x000D_
Fasádní (popř. světlíkový) zasklívací systém s vnějšími přítlačnými lištami ve vodorovném a svislém směru průběžně podporovaný v obou směrech ocelovou konstrukcí. Systémové zasklívací profily ze slitiny hliníku, s přerušením tepelných mostů. Kotvení ke stavební konstrukci umožní tepelnou roztažnost fasádní konstrukce._x000D_
Hydroizolační dotěsnění a parotěsné napojení na stavební konstrukci bude provedeno foliemi EPDM. Profilový systém a způsob jeho osazení na stavební konstrukci umožní odvod kondenzátu z konstrukce a přivětrávání dutin profilů._x000D_
- pohledová šířka prvků 50 mm,_x000D_
- koeficient prostupu tepla profilů Uf  = max. 1,0 W/m2.K.</t>
  </si>
  <si>
    <t>156</t>
  </si>
  <si>
    <t>79</t>
  </si>
  <si>
    <t>767.06</t>
  </si>
  <si>
    <t>Vstupní prosklená stěna s dveřmi_x000D_
Rámový okenní/dveřní systém, profily ze slitiny hliníku._x000D_
Prosklená stěna vsazená do stavebního otvoru, kotvená a dotěsněná ke stavební konstrukci zevně po obvodě pomocí fólie EPDM, připojovací spára vyplněná expanzní páskou a v interiéru uzavřena parotěsnou fólií._x000D_
Stavební konstrukce musí být upravena pro parotěsné napojení fólie._x000D_
Kotvení ke stavební konstrukci umožní tepelnou roztažnost prosklené stěny._x000D_
- stavební hloubka rámu 75 – 90 mm, s přerušením tepelných mostů,_x000D_
- koeficient prostupu okenní výplně Uw/Ud  ? 1,2 W/m2.K._x000D_
_x000D_
Vybavení dveří:_x000D_
ven otvíravé jednokřídlé dveře_x000D_
křídlo se spodním okopným profilem v. 300 mm, křídlo vybaveno padacím prahem_x000D_
boční fixní zasklení  se soklovým profilem v. 300 mm_x000D_
standardní vložkový zámek (třída bezp.4), klika z vnitřní strany, koule (madlo) z vnější strany, horní dveřní zavírač_x000D_
provedení kování dle standardní nabídky výrobce v povrchové úpravě přírodní elox (ELOX E6/EV1)_x000D_
prvky dodatečné výbavy: panikový zámek, panikové madlo z  vnitřní strany, madlo, stavěč křídla,_x000D_
magnetický senzor napojený na centrální pult ochrany_x000D_
_x000D_
Sklo – navíc k požadavkům uvedeným výše:_x000D_
- oboustranně bezpečnostní sklo v dveřním křídle a bočních fixních dílech</t>
  </si>
  <si>
    <t>158</t>
  </si>
  <si>
    <t>767.08</t>
  </si>
  <si>
    <t>Úprava osazazení rámu - střešní okno  W21D</t>
  </si>
  <si>
    <t>160</t>
  </si>
  <si>
    <t>783</t>
  </si>
  <si>
    <t>Nátěry</t>
  </si>
  <si>
    <t>81</t>
  </si>
  <si>
    <t>783225600R00</t>
  </si>
  <si>
    <t>Nátěr syntetický kovových konstrukcí 2x email</t>
  </si>
  <si>
    <t>162</t>
  </si>
  <si>
    <t xml:space="preserve">"zábradlí :" </t>
  </si>
  <si>
    <t>"Z01 :" 0,065*0,085*63*2*2</t>
  </si>
  <si>
    <t>"Z02 :" 0,065*0,085*21*2*2</t>
  </si>
  <si>
    <t>"Z01 :" 0,05*63*2*0,12</t>
  </si>
  <si>
    <t>"Z02 :" 0,05*21*2*0,12</t>
  </si>
  <si>
    <t>"Z01 :" 1*63*0,1</t>
  </si>
  <si>
    <t>"Z02 : "0,9*21*0,1</t>
  </si>
  <si>
    <t>783226100R00</t>
  </si>
  <si>
    <t>Nátěr syntetický kovových konstrukcí základní</t>
  </si>
  <si>
    <t>164</t>
  </si>
  <si>
    <t>"Z01 : "0,065*0,085*63*2*2</t>
  </si>
  <si>
    <t>"Z02 :" 0,9*21*0,1</t>
  </si>
  <si>
    <t>83</t>
  </si>
  <si>
    <t>783782205R00</t>
  </si>
  <si>
    <t>Nátěr tesařských konstrukcí 2x proti škudcům a dřevokazným houbám</t>
  </si>
  <si>
    <t>166</t>
  </si>
  <si>
    <t>"C : "(29,675+2,1+2,1+9+3,6+3,6+9+3+3)/1,34*1*0,56*1,1</t>
  </si>
  <si>
    <t>"B :" (13,+3+3+1,2)/1,34*1*0,44*1,1</t>
  </si>
  <si>
    <t>(5+5+5+5)/1,34*1*0,44*1,1</t>
  </si>
  <si>
    <t>"A :" (19,75+1,5+2+2+2+2+5,3+5,3+5,3+5,3)/1,34*1*0,56*1,1</t>
  </si>
  <si>
    <t>"C :" (29,675+2,1+2,1+9+3,6+3,6+9+3+3)*2*0,6*1,1</t>
  </si>
  <si>
    <t>"B : "(13,+3+3+1,2)*2*0,72*1,1</t>
  </si>
  <si>
    <t>(5+5+5+5)*2*0,72*1,1</t>
  </si>
  <si>
    <t>"A : "(19,75+1,5+2+2+2+2+5,3+5,3+5,3+5,3)*2*0,6*1,1</t>
  </si>
  <si>
    <t>"lávky :" 155,725*0,025*1,1*2</t>
  </si>
  <si>
    <t>783.01</t>
  </si>
  <si>
    <t>U STÁVAJÍCÍCH OKEN A DVEŘÍ BUDOU DLE TOHOTO VÝPISU PROVEDENY NÁSLEDUJÍCÍ PRÁCE:_x000D_
_x000D_
 NÁTĚR RÁMŮ:_x000D_
" - RÁMY BUDOU ZBAVENY SOUČASNÉHO NÁTĚRU, OČIŠTĚNY._x000D_
_x000D_
- POVRCHOVÁ ÚPRAVA_x000D_
- SYSTÉMOVÉ ŘEŠENÍ VÝROBCE BUDE PŘEDLOŽENO KE SCHVÁLENÍ INVESTOROVY, BUDE PŘEDLOŽEN CERTIFIKÁT NA STÁLOBAREVNOST._x000D_
- IMPREGNACE PROTI HMYZU A HOUBÁM_x000D_
- ZÁKLADNÍ MÁČENÍ (DLE ODSTÍNU - LAZURA/ZÁKLADNÍ BARVA), MEZIBRUS (HOUBIČKAMA)_x000D_
- VYSOKOTLAKÝ NÁSTŘIK AKRYLÁTOVÝM LAKEM/BARVOU - 150 MIKROMETRŮ, MEZIBRUS_x000D_
- VYSOKOTLAKÝ NÁSTŘIK AKRYLÁTOVÝM LAKEM/BARVOU - 150 MIKROMETRŮ - ROZETŘENÝ ŠTĚTKOU._x000D_
- BAREVNÝ ODSTÍN - STEJNÝ JAKO JE PŮVODNÍ BARVA OKEN. VZORKY BUDOU PŘEDLOŽENY KE SCHVÁLENÍ INVESTOROVI PRO JEDNOTLIVÉ OBJEKTY A POHLEDY BUDE VYBRÁN   ODSTÍN._x000D_
PŘEDPOKLAD PRO NACENĚNÍ JE_x000D_
- VNITŘNÍ - LOMENÁ BÍLÁ - SLONOVÁ KOST (v sále lazura a lakování)_x000D_
- VENKOVNÍ - LOMENÁ BÍLÁ - SLONOVÁ KOST."_x000D_
_x000D_
NÁTĚR PANTŮ:_x000D_
PANTY BUDOU ZBAVENY SOUČASNÉHO NÁTĚRU, OČIŠTĚNY. PANTY BUDOU NATŘENY VE 3 VRSTVÁCH,_x000D_
PRVNÍ-ZÁKLADNÍ VRSTVA,_x000D_
DALŠÍ DVĚ VRSTVY-BAREVNÝ NÁTĚR. BAREVNÉ ŘEŠENÍ BUDE VYBRÁNO INVESTOREM, BAREVNÉ ODSTÍNY BUDOU ROZDĚLENY PODLE SEKCÍ ROZDĚLENÍ BUDOVY. BAREVNÉ ŘEŠENÍ BUDE ODSOUHLASENO INVESTOREM NA ZÁKLADĚ PŘEDLOŽENÝCH VZORKŮ._x000D_
_x000D_
VÝPIS OKEN:_x000D_
W13-B  -  NÁTĚR RÁMŮ_x000D_
W13-C  -  NÁTĚR RÁMŮ_x000D_
W16-C  -  NÁTĚR RÁMŮ, NÁTĚR PANTŮ_x000D_
W18-C  -  NÁTĚR RÁMŮ, NÁTĚR PANTŮ</t>
  </si>
  <si>
    <t>168</t>
  </si>
  <si>
    <t>"W13B 1100/1350 :" 2+1</t>
  </si>
  <si>
    <t>"W13C 1100/1350 :" 1+1</t>
  </si>
  <si>
    <t>"W16C 1100/1800 : "6</t>
  </si>
  <si>
    <t>"W18C 1100/1800 :" 6</t>
  </si>
  <si>
    <t>784</t>
  </si>
  <si>
    <t>Malby</t>
  </si>
  <si>
    <t>85</t>
  </si>
  <si>
    <t>784195112R00</t>
  </si>
  <si>
    <t>Malba, bílá, bez penetrace, 2 x</t>
  </si>
  <si>
    <t>170</t>
  </si>
  <si>
    <t>"ostění : "331,9935</t>
  </si>
  <si>
    <t>"EPS : "66,3095</t>
  </si>
  <si>
    <t>786</t>
  </si>
  <si>
    <t>Čalounické úpravy</t>
  </si>
  <si>
    <t>786612200R00</t>
  </si>
  <si>
    <t>Montáž rolet textilních</t>
  </si>
  <si>
    <t>172</t>
  </si>
  <si>
    <t>Poznámka k souboru cen:_x000D_
Mezisoučet Mezisoučet Mezisoučet Mezisoučet</t>
  </si>
  <si>
    <t>"sekce A : "</t>
  </si>
  <si>
    <t>"W08A :" 0,9*1,8*7</t>
  </si>
  <si>
    <t>"W10A :" 1,1*2,6*1</t>
  </si>
  <si>
    <t>"W11A : "1,1*1,9*18</t>
  </si>
  <si>
    <t>"W18A :" 0,9*1,7*3</t>
  </si>
  <si>
    <t>"W19A :" 0,9*2,3*3</t>
  </si>
  <si>
    <t xml:space="preserve">"sekce B :" </t>
  </si>
  <si>
    <t>"W12B :" 1,1*2,3*8</t>
  </si>
  <si>
    <t>"W13B :" 1,1*2,3*4</t>
  </si>
  <si>
    <t>"sekce C : "</t>
  </si>
  <si>
    <t>"W13C :" 1,3*2,2*12</t>
  </si>
  <si>
    <t>"W14C :" 1,1*2,3*2</t>
  </si>
  <si>
    <t>"W15C :" 2,2*2,2*2</t>
  </si>
  <si>
    <t>"W16C :" 1,1*1,8*6</t>
  </si>
  <si>
    <t>"W17C :" 0,5*0,8*2</t>
  </si>
  <si>
    <t>"W18C :" 1,1*1,8*6</t>
  </si>
  <si>
    <t xml:space="preserve">"sekce D :" </t>
  </si>
  <si>
    <t>"W02D : "1,1*1,8*76</t>
  </si>
  <si>
    <t>87</t>
  </si>
  <si>
    <t>61141219R</t>
  </si>
  <si>
    <t>Roleta látková interiérová</t>
  </si>
  <si>
    <t>174</t>
  </si>
  <si>
    <t xml:space="preserve">"sekce A :" </t>
  </si>
  <si>
    <t>"W08A : "0,9*1,8*7</t>
  </si>
  <si>
    <t>"W10A : "1,1*2,6*1</t>
  </si>
  <si>
    <t>"sekce B : "</t>
  </si>
  <si>
    <t>"W12B : "1,1*2,3*8</t>
  </si>
  <si>
    <t>"W13B : "1,1*2,3*4</t>
  </si>
  <si>
    <t>"W14C :"1,1*2,3*2</t>
  </si>
  <si>
    <t>"W16C : "1,1*1,8*6</t>
  </si>
  <si>
    <t>s"ekce D : "</t>
  </si>
  <si>
    <t>"W02D :" 1,1*1,8*76</t>
  </si>
  <si>
    <t>998786102R00</t>
  </si>
  <si>
    <t>Přesun hmot pro zastiň. techniku, výšky do 12 m</t>
  </si>
  <si>
    <t>176</t>
  </si>
  <si>
    <t>D96</t>
  </si>
  <si>
    <t>Přesuny suti a vybouraných hmot</t>
  </si>
  <si>
    <t>89</t>
  </si>
  <si>
    <t>979094211R00</t>
  </si>
  <si>
    <t>Nakládání nebo překládání vybourané suti</t>
  </si>
  <si>
    <t>178</t>
  </si>
  <si>
    <t>979011211R00</t>
  </si>
  <si>
    <t>Svislá doprava suti a vybour. hmot za 2.NP nošením</t>
  </si>
  <si>
    <t>180</t>
  </si>
  <si>
    <t>91</t>
  </si>
  <si>
    <t>979011219R00</t>
  </si>
  <si>
    <t>Přípl.k svislé dopr.suti za každé další NP nošením</t>
  </si>
  <si>
    <t>182</t>
  </si>
  <si>
    <t>979081111R00</t>
  </si>
  <si>
    <t>Odvoz suti a vybour. hmot na skládku do 1 km</t>
  </si>
  <si>
    <t>184</t>
  </si>
  <si>
    <t>93</t>
  </si>
  <si>
    <t>979081121R00</t>
  </si>
  <si>
    <t>Příplatek k odvozu za každý další 1 km</t>
  </si>
  <si>
    <t>186</t>
  </si>
  <si>
    <t>979082111R00</t>
  </si>
  <si>
    <t>Vnitrostaveništní doprava suti do 10 m</t>
  </si>
  <si>
    <t>188</t>
  </si>
  <si>
    <t>979082121R00</t>
  </si>
  <si>
    <t>Příplatek k vnitrost. dopravě suti za dalších 5 m</t>
  </si>
  <si>
    <t>190</t>
  </si>
  <si>
    <t>979990001R00</t>
  </si>
  <si>
    <t>Poplatek za skládku stavební suti</t>
  </si>
  <si>
    <t>192</t>
  </si>
  <si>
    <t>VN</t>
  </si>
  <si>
    <t>Vedlejší náklady</t>
  </si>
  <si>
    <t>97</t>
  </si>
  <si>
    <t>005121 R</t>
  </si>
  <si>
    <t>Veškeré náklady spojené s vybudováním, provozem a odstraněním zařízení staveniště.</t>
  </si>
  <si>
    <t>194</t>
  </si>
  <si>
    <t>005122 R</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</si>
  <si>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</si>
  <si>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196</t>
  </si>
  <si>
    <t>ON</t>
  </si>
  <si>
    <t>Ostatní náklady</t>
  </si>
  <si>
    <t>005241010R</t>
  </si>
  <si>
    <t>Dokumentace skutečného provedení</t>
  </si>
  <si>
    <t>198</t>
  </si>
  <si>
    <t>005211080R</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</si>
  <si>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</si>
  <si>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200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</si>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</sst>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4">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8"/>
      <color rgb="FF003366"/>
      <name val="Trebuchet MS"/>
    </font>
    <font>
      <sz val="8"/>
      <color rgb="FF800080"/>
      <name val="Trebuchet MS"/>
    </font>
    <font>
      <sz val="8"/>
      <color rgb="FFFF0000"/>
      <name val="Trebuchet MS"/>
    </font>
    <font>
      <sz val="8"/>
      <color rgb="FF50505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2" fillId="0" borderId="0" applyNumberFormat="0" applyFill="0" applyBorder="0" applyAlignment="0" applyProtection="0"/>
  </cellStyleXfs>
  <cellXfs count="36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0" fillId="2" borderId="0" xfId="0" applyFont="1" applyFill="1" applyAlignment="1" applyProtection="1">
      <alignment horizontal="left" vertical="center"/>
    </xf>
    <xf numFmtId="0" fontId="11"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2" fillId="2" borderId="0" xfId="1" applyFill="1"/>
    <xf numFmtId="0" fontId="0" fillId="2" borderId="0" xfId="0" applyFill="1"/>
    <xf numFmtId="0" fontId="10" fillId="2"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23" xfId="0" applyNumberFormat="1" applyFont="1" applyBorder="1" applyAlignment="1" applyProtection="1">
      <alignment vertical="center"/>
    </xf>
    <xf numFmtId="4" fontId="28" fillId="0" borderId="24" xfId="0" applyNumberFormat="1" applyFont="1" applyBorder="1" applyAlignment="1" applyProtection="1">
      <alignment vertical="center"/>
    </xf>
    <xf numFmtId="166" fontId="28" fillId="0" borderId="24" xfId="0" applyNumberFormat="1" applyFont="1" applyBorder="1" applyAlignment="1" applyProtection="1">
      <alignment vertical="center"/>
    </xf>
    <xf numFmtId="4" fontId="28"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1" fillId="2" borderId="0" xfId="0" applyFont="1" applyFill="1" applyAlignment="1">
      <alignment vertical="center"/>
    </xf>
    <xf numFmtId="0" fontId="12" fillId="2" borderId="0" xfId="0" applyFont="1" applyFill="1" applyAlignment="1">
      <alignment horizontal="left" vertical="center"/>
    </xf>
    <xf numFmtId="0" fontId="29" fillId="2" borderId="0" xfId="1" applyFont="1" applyFill="1" applyAlignment="1">
      <alignment vertical="center"/>
    </xf>
    <xf numFmtId="0" fontId="11"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0"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1" fillId="0" borderId="16" xfId="0" applyNumberFormat="1" applyFont="1" applyBorder="1" applyAlignment="1" applyProtection="1"/>
    <xf numFmtId="166" fontId="31" fillId="0" borderId="17" xfId="0" applyNumberFormat="1" applyFont="1" applyBorder="1" applyAlignment="1" applyProtection="1"/>
    <xf numFmtId="4" fontId="32" fillId="0" borderId="0" xfId="0" applyNumberFormat="1" applyFont="1" applyAlignment="1">
      <alignment vertical="center"/>
    </xf>
    <xf numFmtId="0" fontId="6" fillId="0" borderId="5" xfId="0" applyFont="1" applyBorder="1" applyAlignment="1" applyProtection="1"/>
    <xf numFmtId="0" fontId="6" fillId="0" borderId="0" xfId="0" applyFont="1" applyAlignment="1" applyProtection="1"/>
    <xf numFmtId="0" fontId="6" fillId="0" borderId="0" xfId="0" applyFont="1" applyAlignment="1" applyProtection="1">
      <alignment horizontal="left"/>
    </xf>
    <xf numFmtId="0" fontId="5" fillId="0" borderId="0" xfId="0" applyFont="1" applyAlignment="1" applyProtection="1">
      <alignment horizontal="left"/>
    </xf>
    <xf numFmtId="0" fontId="6" fillId="0" borderId="0" xfId="0" applyFont="1" applyAlignment="1" applyProtection="1">
      <protection locked="0"/>
    </xf>
    <xf numFmtId="4" fontId="5" fillId="0" borderId="0" xfId="0" applyNumberFormat="1" applyFont="1" applyAlignment="1" applyProtection="1"/>
    <xf numFmtId="0" fontId="6" fillId="0" borderId="5" xfId="0" applyFont="1" applyBorder="1" applyAlignment="1"/>
    <xf numFmtId="0" fontId="6" fillId="0" borderId="18" xfId="0" applyFont="1" applyBorder="1" applyAlignment="1" applyProtection="1"/>
    <xf numFmtId="0" fontId="6" fillId="0" borderId="0" xfId="0" applyFont="1" applyBorder="1" applyAlignment="1" applyProtection="1"/>
    <xf numFmtId="166" fontId="6" fillId="0" borderId="0" xfId="0" applyNumberFormat="1" applyFont="1" applyBorder="1" applyAlignment="1" applyProtection="1"/>
    <xf numFmtId="166" fontId="6" fillId="0" borderId="19" xfId="0" applyNumberFormat="1" applyFont="1" applyBorder="1" applyAlignment="1" applyProtection="1"/>
    <xf numFmtId="0" fontId="6" fillId="0" borderId="0" xfId="0" applyFont="1" applyAlignment="1">
      <alignment horizontal="left"/>
    </xf>
    <xf numFmtId="0" fontId="6" fillId="0" borderId="0" xfId="0" applyFont="1" applyAlignment="1">
      <alignment horizontal="center"/>
    </xf>
    <xf numFmtId="4" fontId="6" fillId="0" borderId="0" xfId="0" applyNumberFormat="1" applyFont="1" applyAlignment="1">
      <alignment vertical="center"/>
    </xf>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8"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0" fontId="7" fillId="0" borderId="0" xfId="0" applyFont="1" applyAlignment="1" applyProtection="1">
      <alignment vertical="center"/>
      <protection locked="0"/>
    </xf>
    <xf numFmtId="0" fontId="7" fillId="0" borderId="5" xfId="0" applyFont="1" applyBorder="1" applyAlignment="1">
      <alignment vertical="center"/>
    </xf>
    <xf numFmtId="0" fontId="7" fillId="0" borderId="18" xfId="0" applyFont="1" applyBorder="1" applyAlignment="1" applyProtection="1">
      <alignment vertical="center"/>
    </xf>
    <xf numFmtId="0" fontId="7" fillId="0" borderId="0" xfId="0" applyFont="1" applyBorder="1" applyAlignment="1" applyProtection="1">
      <alignment vertical="center"/>
    </xf>
    <xf numFmtId="0" fontId="7" fillId="0" borderId="19" xfId="0" applyFont="1" applyBorder="1" applyAlignment="1" applyProtection="1">
      <alignment vertical="center"/>
    </xf>
    <xf numFmtId="0" fontId="7" fillId="0" borderId="0" xfId="0" applyFont="1" applyAlignment="1">
      <alignment horizontal="lef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0" fillId="0" borderId="28" xfId="0" applyFont="1" applyBorder="1" applyAlignment="1" applyProtection="1">
      <alignment horizontal="left" vertical="top" wrapText="1"/>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5" fillId="0" borderId="29" xfId="0" applyFont="1" applyBorder="1" applyAlignment="1" applyProtection="1">
      <alignment vertical="center" wrapText="1"/>
      <protection locked="0"/>
    </xf>
    <xf numFmtId="0" fontId="35" fillId="0" borderId="30" xfId="0" applyFont="1" applyBorder="1" applyAlignment="1" applyProtection="1">
      <alignment vertical="center" wrapText="1"/>
      <protection locked="0"/>
    </xf>
    <xf numFmtId="0" fontId="35" fillId="0" borderId="31" xfId="0" applyFont="1" applyBorder="1" applyAlignment="1" applyProtection="1">
      <alignment vertical="center" wrapText="1"/>
      <protection locked="0"/>
    </xf>
    <xf numFmtId="0" fontId="35" fillId="0" borderId="32" xfId="0" applyFont="1" applyBorder="1" applyAlignment="1" applyProtection="1">
      <alignment horizontal="center" vertical="center" wrapText="1"/>
      <protection locked="0"/>
    </xf>
    <xf numFmtId="0" fontId="35" fillId="0" borderId="33" xfId="0" applyFont="1" applyBorder="1" applyAlignment="1" applyProtection="1">
      <alignment horizontal="center" vertical="center" wrapText="1"/>
      <protection locked="0"/>
    </xf>
    <xf numFmtId="0" fontId="35" fillId="0" borderId="32" xfId="0" applyFont="1" applyBorder="1" applyAlignment="1" applyProtection="1">
      <alignment vertical="center" wrapText="1"/>
      <protection locked="0"/>
    </xf>
    <xf numFmtId="0" fontId="35" fillId="0" borderId="33" xfId="0" applyFont="1" applyBorder="1" applyAlignment="1" applyProtection="1">
      <alignment vertical="center" wrapText="1"/>
      <protection locked="0"/>
    </xf>
    <xf numFmtId="0" fontId="37" fillId="0" borderId="1" xfId="0" applyFont="1" applyBorder="1" applyAlignment="1" applyProtection="1">
      <alignment horizontal="left" vertical="center" wrapText="1"/>
      <protection locked="0"/>
    </xf>
    <xf numFmtId="0" fontId="38" fillId="0" borderId="1" xfId="0" applyFont="1" applyBorder="1" applyAlignment="1" applyProtection="1">
      <alignment horizontal="left" vertical="center" wrapText="1"/>
      <protection locked="0"/>
    </xf>
    <xf numFmtId="0" fontId="38" fillId="0" borderId="32" xfId="0" applyFont="1" applyBorder="1" applyAlignment="1" applyProtection="1">
      <alignment vertical="center" wrapText="1"/>
      <protection locked="0"/>
    </xf>
    <xf numFmtId="0" fontId="38" fillId="0" borderId="1" xfId="0" applyFont="1" applyBorder="1" applyAlignment="1" applyProtection="1">
      <alignment vertical="center" wrapText="1"/>
      <protection locked="0"/>
    </xf>
    <xf numFmtId="0" fontId="38" fillId="0" borderId="1" xfId="0" applyFont="1" applyBorder="1" applyAlignment="1" applyProtection="1">
      <alignment vertical="center"/>
      <protection locked="0"/>
    </xf>
    <xf numFmtId="0" fontId="38" fillId="0" borderId="1" xfId="0" applyFont="1" applyBorder="1" applyAlignment="1" applyProtection="1">
      <alignment horizontal="left" vertical="center"/>
      <protection locked="0"/>
    </xf>
    <xf numFmtId="49" fontId="38" fillId="0" borderId="1" xfId="0" applyNumberFormat="1" applyFont="1" applyBorder="1" applyAlignment="1" applyProtection="1">
      <alignment vertical="center" wrapText="1"/>
      <protection locked="0"/>
    </xf>
    <xf numFmtId="0" fontId="35" fillId="0" borderId="35" xfId="0" applyFont="1" applyBorder="1" applyAlignment="1" applyProtection="1">
      <alignment vertical="center" wrapText="1"/>
      <protection locked="0"/>
    </xf>
    <xf numFmtId="0" fontId="39" fillId="0" borderId="34" xfId="0" applyFont="1" applyBorder="1" applyAlignment="1" applyProtection="1">
      <alignment vertical="center" wrapText="1"/>
      <protection locked="0"/>
    </xf>
    <xf numFmtId="0" fontId="35" fillId="0" borderId="36" xfId="0" applyFont="1" applyBorder="1" applyAlignment="1" applyProtection="1">
      <alignment vertical="center" wrapText="1"/>
      <protection locked="0"/>
    </xf>
    <xf numFmtId="0" fontId="35" fillId="0" borderId="1" xfId="0" applyFont="1" applyBorder="1" applyAlignment="1" applyProtection="1">
      <alignment vertical="top"/>
      <protection locked="0"/>
    </xf>
    <xf numFmtId="0" fontId="35" fillId="0" borderId="0" xfId="0" applyFont="1" applyAlignment="1" applyProtection="1">
      <alignment vertical="top"/>
      <protection locked="0"/>
    </xf>
    <xf numFmtId="0" fontId="35" fillId="0" borderId="29" xfId="0" applyFont="1" applyBorder="1" applyAlignment="1" applyProtection="1">
      <alignment horizontal="left" vertical="center"/>
      <protection locked="0"/>
    </xf>
    <xf numFmtId="0" fontId="35" fillId="0" borderId="30" xfId="0" applyFont="1" applyBorder="1" applyAlignment="1" applyProtection="1">
      <alignment horizontal="left" vertical="center"/>
      <protection locked="0"/>
    </xf>
    <xf numFmtId="0" fontId="35" fillId="0" borderId="31" xfId="0" applyFont="1" applyBorder="1" applyAlignment="1" applyProtection="1">
      <alignment horizontal="left" vertical="center"/>
      <protection locked="0"/>
    </xf>
    <xf numFmtId="0" fontId="35" fillId="0" borderId="32" xfId="0" applyFont="1" applyBorder="1" applyAlignment="1" applyProtection="1">
      <alignment horizontal="left" vertical="center"/>
      <protection locked="0"/>
    </xf>
    <xf numFmtId="0" fontId="35" fillId="0" borderId="33"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37" fillId="0" borderId="34" xfId="0" applyFont="1" applyBorder="1" applyAlignment="1" applyProtection="1">
      <alignment horizontal="left" vertical="center"/>
      <protection locked="0"/>
    </xf>
    <xf numFmtId="0" fontId="37" fillId="0" borderId="34" xfId="0" applyFont="1" applyBorder="1" applyAlignment="1" applyProtection="1">
      <alignment horizontal="center" vertical="center"/>
      <protection locked="0"/>
    </xf>
    <xf numFmtId="0" fontId="40"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38" fillId="0" borderId="0" xfId="0" applyFont="1" applyAlignment="1" applyProtection="1">
      <alignment horizontal="left" vertical="center"/>
      <protection locked="0"/>
    </xf>
    <xf numFmtId="0" fontId="38" fillId="0" borderId="1" xfId="0" applyFont="1" applyBorder="1" applyAlignment="1" applyProtection="1">
      <alignment horizontal="center" vertical="center"/>
      <protection locked="0"/>
    </xf>
    <xf numFmtId="0" fontId="38" fillId="0" borderId="32" xfId="0" applyFont="1" applyBorder="1" applyAlignment="1" applyProtection="1">
      <alignment horizontal="left" vertical="center"/>
      <protection locked="0"/>
    </xf>
    <xf numFmtId="0" fontId="38" fillId="0" borderId="1" xfId="0" applyFont="1" applyFill="1" applyBorder="1" applyAlignment="1" applyProtection="1">
      <alignment horizontal="left" vertical="center"/>
      <protection locked="0"/>
    </xf>
    <xf numFmtId="0" fontId="38" fillId="0" borderId="1" xfId="0" applyFont="1" applyFill="1" applyBorder="1" applyAlignment="1" applyProtection="1">
      <alignment horizontal="center" vertical="center"/>
      <protection locked="0"/>
    </xf>
    <xf numFmtId="0" fontId="35" fillId="0" borderId="35" xfId="0" applyFont="1" applyBorder="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5" fillId="0" borderId="36" xfId="0" applyFont="1" applyBorder="1" applyAlignment="1" applyProtection="1">
      <alignment horizontal="left" vertical="center"/>
      <protection locked="0"/>
    </xf>
    <xf numFmtId="0" fontId="35" fillId="0" borderId="1"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38" fillId="0" borderId="34" xfId="0" applyFont="1" applyBorder="1" applyAlignment="1" applyProtection="1">
      <alignment horizontal="left" vertical="center"/>
      <protection locked="0"/>
    </xf>
    <xf numFmtId="0" fontId="35" fillId="0" borderId="1" xfId="0" applyFont="1" applyBorder="1" applyAlignment="1" applyProtection="1">
      <alignment horizontal="left" vertical="center" wrapText="1"/>
      <protection locked="0"/>
    </xf>
    <xf numFmtId="0" fontId="38" fillId="0" borderId="1" xfId="0" applyFont="1" applyBorder="1" applyAlignment="1" applyProtection="1">
      <alignment horizontal="center" vertical="center" wrapText="1"/>
      <protection locked="0"/>
    </xf>
    <xf numFmtId="0" fontId="35" fillId="0" borderId="29" xfId="0" applyFont="1" applyBorder="1" applyAlignment="1" applyProtection="1">
      <alignment horizontal="left" vertical="center" wrapText="1"/>
      <protection locked="0"/>
    </xf>
    <xf numFmtId="0" fontId="35" fillId="0" borderId="30" xfId="0" applyFont="1" applyBorder="1" applyAlignment="1" applyProtection="1">
      <alignment horizontal="left" vertical="center" wrapText="1"/>
      <protection locked="0"/>
    </xf>
    <xf numFmtId="0" fontId="35" fillId="0" borderId="31" xfId="0" applyFont="1" applyBorder="1" applyAlignment="1" applyProtection="1">
      <alignment horizontal="left" vertical="center" wrapText="1"/>
      <protection locked="0"/>
    </xf>
    <xf numFmtId="0" fontId="35" fillId="0" borderId="32" xfId="0" applyFont="1" applyBorder="1" applyAlignment="1" applyProtection="1">
      <alignment horizontal="left" vertical="center" wrapText="1"/>
      <protection locked="0"/>
    </xf>
    <xf numFmtId="0" fontId="35"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protection locked="0"/>
    </xf>
    <xf numFmtId="0" fontId="38" fillId="0" borderId="35" xfId="0" applyFont="1" applyBorder="1" applyAlignment="1" applyProtection="1">
      <alignment horizontal="left" vertical="center" wrapText="1"/>
      <protection locked="0"/>
    </xf>
    <xf numFmtId="0" fontId="38" fillId="0" borderId="34" xfId="0" applyFont="1" applyBorder="1" applyAlignment="1" applyProtection="1">
      <alignment horizontal="left" vertical="center" wrapText="1"/>
      <protection locked="0"/>
    </xf>
    <xf numFmtId="0" fontId="38" fillId="0" borderId="36" xfId="0" applyFont="1" applyBorder="1" applyAlignment="1" applyProtection="1">
      <alignment horizontal="left" vertical="center" wrapText="1"/>
      <protection locked="0"/>
    </xf>
    <xf numFmtId="0" fontId="38" fillId="0" borderId="1" xfId="0" applyFont="1" applyBorder="1" applyAlignment="1" applyProtection="1">
      <alignment horizontal="left" vertical="top"/>
      <protection locked="0"/>
    </xf>
    <xf numFmtId="0" fontId="38" fillId="0" borderId="1" xfId="0" applyFont="1" applyBorder="1" applyAlignment="1" applyProtection="1">
      <alignment horizontal="center" vertical="top"/>
      <protection locked="0"/>
    </xf>
    <xf numFmtId="0" fontId="38" fillId="0" borderId="35"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40" fillId="0" borderId="0" xfId="0" applyFont="1" applyAlignment="1" applyProtection="1">
      <alignment vertical="center"/>
      <protection locked="0"/>
    </xf>
    <xf numFmtId="0" fontId="37" fillId="0" borderId="1"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37"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8"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7" fillId="0" borderId="34" xfId="0" applyFont="1" applyBorder="1" applyAlignment="1" applyProtection="1">
      <alignment horizontal="left"/>
      <protection locked="0"/>
    </xf>
    <xf numFmtId="0" fontId="40" fillId="0" borderId="34" xfId="0" applyFont="1" applyBorder="1" applyAlignment="1" applyProtection="1">
      <protection locked="0"/>
    </xf>
    <xf numFmtId="0" fontId="35" fillId="0" borderId="32" xfId="0" applyFont="1" applyBorder="1" applyAlignment="1" applyProtection="1">
      <alignment vertical="top"/>
      <protection locked="0"/>
    </xf>
    <xf numFmtId="0" fontId="35" fillId="0" borderId="33" xfId="0" applyFont="1" applyBorder="1" applyAlignment="1" applyProtection="1">
      <alignment vertical="top"/>
      <protection locked="0"/>
    </xf>
    <xf numFmtId="0" fontId="35" fillId="0" borderId="1" xfId="0" applyFont="1" applyBorder="1" applyAlignment="1" applyProtection="1">
      <alignment horizontal="center" vertical="center"/>
      <protection locked="0"/>
    </xf>
    <xf numFmtId="0" fontId="35" fillId="0" borderId="1" xfId="0" applyFont="1" applyBorder="1" applyAlignment="1" applyProtection="1">
      <alignment horizontal="left" vertical="top"/>
      <protection locked="0"/>
    </xf>
    <xf numFmtId="0" fontId="35" fillId="0" borderId="35" xfId="0" applyFont="1" applyBorder="1" applyAlignment="1" applyProtection="1">
      <alignment vertical="top"/>
      <protection locked="0"/>
    </xf>
    <xf numFmtId="0" fontId="35" fillId="0" borderId="34" xfId="0" applyFont="1" applyBorder="1" applyAlignment="1" applyProtection="1">
      <alignment vertical="top"/>
      <protection locked="0"/>
    </xf>
    <xf numFmtId="0" fontId="35" fillId="0" borderId="36" xfId="0" applyFont="1" applyBorder="1" applyAlignment="1" applyProtection="1">
      <alignment vertical="top"/>
      <protection locked="0"/>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9"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8"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0" fillId="0" borderId="0" xfId="0"/>
    <xf numFmtId="0" fontId="17" fillId="0" borderId="0" xfId="0" applyFont="1" applyBorder="1" applyAlignment="1" applyProtection="1">
      <alignment horizontal="left" vertical="center" wrapText="1"/>
    </xf>
    <xf numFmtId="0" fontId="17"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7" fillId="0" borderId="0" xfId="0" applyFont="1" applyAlignment="1" applyProtection="1">
      <alignment horizontal="left" vertical="center" wrapText="1"/>
    </xf>
    <xf numFmtId="0" fontId="17" fillId="0" borderId="0" xfId="0" applyFont="1" applyAlignment="1" applyProtection="1">
      <alignment horizontal="left" vertical="center"/>
    </xf>
    <xf numFmtId="0" fontId="0" fillId="0" borderId="0" xfId="0" applyFont="1" applyAlignment="1" applyProtection="1">
      <alignment vertical="center"/>
    </xf>
    <xf numFmtId="0" fontId="29" fillId="2" borderId="0" xfId="1" applyFont="1" applyFill="1" applyAlignment="1">
      <alignment vertical="center"/>
    </xf>
    <xf numFmtId="0" fontId="38" fillId="0" borderId="1" xfId="0" applyFont="1" applyBorder="1" applyAlignment="1" applyProtection="1">
      <alignment horizontal="left" vertical="center"/>
      <protection locked="0"/>
    </xf>
    <xf numFmtId="0" fontId="38" fillId="0" borderId="1" xfId="0" applyFont="1" applyBorder="1" applyAlignment="1" applyProtection="1">
      <alignment horizontal="left" vertical="top"/>
      <protection locked="0"/>
    </xf>
    <xf numFmtId="0" fontId="37" fillId="0" borderId="34" xfId="0" applyFont="1" applyBorder="1" applyAlignment="1" applyProtection="1">
      <alignment horizontal="left"/>
      <protection locked="0"/>
    </xf>
    <xf numFmtId="0" fontId="36" fillId="0" borderId="1" xfId="0" applyFont="1" applyBorder="1" applyAlignment="1" applyProtection="1">
      <alignment horizontal="center" vertical="center" wrapText="1"/>
      <protection locked="0"/>
    </xf>
    <xf numFmtId="0" fontId="36" fillId="0" borderId="1" xfId="0" applyFont="1" applyBorder="1" applyAlignment="1" applyProtection="1">
      <alignment horizontal="center" vertical="center"/>
      <protection locked="0"/>
    </xf>
    <xf numFmtId="49" fontId="38" fillId="0" borderId="1" xfId="0" applyNumberFormat="1" applyFont="1" applyBorder="1" applyAlignment="1" applyProtection="1">
      <alignment horizontal="left" vertical="center" wrapText="1"/>
      <protection locked="0"/>
    </xf>
    <xf numFmtId="0" fontId="38" fillId="0" borderId="1" xfId="0" applyFont="1" applyBorder="1" applyAlignment="1" applyProtection="1">
      <alignment horizontal="left" vertical="center" wrapText="1"/>
      <protection locked="0"/>
    </xf>
    <xf numFmtId="0" fontId="37"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workbookViewId="0">
      <pane ySplit="1" topLeftCell="A64"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44"/>
      <c r="AS2" s="344"/>
      <c r="AT2" s="344"/>
      <c r="AU2" s="344"/>
      <c r="AV2" s="344"/>
      <c r="AW2" s="344"/>
      <c r="AX2" s="344"/>
      <c r="AY2" s="344"/>
      <c r="AZ2" s="344"/>
      <c r="BA2" s="344"/>
      <c r="BB2" s="344"/>
      <c r="BC2" s="344"/>
      <c r="BD2" s="344"/>
      <c r="BE2" s="344"/>
      <c r="BS2" s="22" t="s">
        <v>8</v>
      </c>
      <c r="BT2" s="22" t="s">
        <v>9</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spans="1:74" ht="36.950000000000003"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spans="1:74" ht="14.45" customHeight="1">
      <c r="B5" s="26"/>
      <c r="C5" s="27"/>
      <c r="D5" s="32" t="s">
        <v>15</v>
      </c>
      <c r="E5" s="27"/>
      <c r="F5" s="27"/>
      <c r="G5" s="27"/>
      <c r="H5" s="27"/>
      <c r="I5" s="27"/>
      <c r="J5" s="27"/>
      <c r="K5" s="309" t="s">
        <v>16</v>
      </c>
      <c r="L5" s="310"/>
      <c r="M5" s="310"/>
      <c r="N5" s="310"/>
      <c r="O5" s="310"/>
      <c r="P5" s="310"/>
      <c r="Q5" s="310"/>
      <c r="R5" s="310"/>
      <c r="S5" s="310"/>
      <c r="T5" s="310"/>
      <c r="U5" s="310"/>
      <c r="V5" s="310"/>
      <c r="W5" s="310"/>
      <c r="X5" s="310"/>
      <c r="Y5" s="310"/>
      <c r="Z5" s="310"/>
      <c r="AA5" s="310"/>
      <c r="AB5" s="310"/>
      <c r="AC5" s="310"/>
      <c r="AD5" s="310"/>
      <c r="AE5" s="310"/>
      <c r="AF5" s="310"/>
      <c r="AG5" s="310"/>
      <c r="AH5" s="310"/>
      <c r="AI5" s="310"/>
      <c r="AJ5" s="310"/>
      <c r="AK5" s="310"/>
      <c r="AL5" s="310"/>
      <c r="AM5" s="310"/>
      <c r="AN5" s="310"/>
      <c r="AO5" s="310"/>
      <c r="AP5" s="27"/>
      <c r="AQ5" s="29"/>
      <c r="BE5" s="307" t="s">
        <v>17</v>
      </c>
      <c r="BS5" s="22" t="s">
        <v>8</v>
      </c>
    </row>
    <row r="6" spans="1:74" ht="36.950000000000003" customHeight="1">
      <c r="B6" s="26"/>
      <c r="C6" s="27"/>
      <c r="D6" s="34" t="s">
        <v>18</v>
      </c>
      <c r="E6" s="27"/>
      <c r="F6" s="27"/>
      <c r="G6" s="27"/>
      <c r="H6" s="27"/>
      <c r="I6" s="27"/>
      <c r="J6" s="27"/>
      <c r="K6" s="311" t="s">
        <v>19</v>
      </c>
      <c r="L6" s="310"/>
      <c r="M6" s="310"/>
      <c r="N6" s="310"/>
      <c r="O6" s="310"/>
      <c r="P6" s="310"/>
      <c r="Q6" s="310"/>
      <c r="R6" s="310"/>
      <c r="S6" s="310"/>
      <c r="T6" s="310"/>
      <c r="U6" s="310"/>
      <c r="V6" s="310"/>
      <c r="W6" s="310"/>
      <c r="X6" s="310"/>
      <c r="Y6" s="310"/>
      <c r="Z6" s="310"/>
      <c r="AA6" s="310"/>
      <c r="AB6" s="310"/>
      <c r="AC6" s="310"/>
      <c r="AD6" s="310"/>
      <c r="AE6" s="310"/>
      <c r="AF6" s="310"/>
      <c r="AG6" s="310"/>
      <c r="AH6" s="310"/>
      <c r="AI6" s="310"/>
      <c r="AJ6" s="310"/>
      <c r="AK6" s="310"/>
      <c r="AL6" s="310"/>
      <c r="AM6" s="310"/>
      <c r="AN6" s="310"/>
      <c r="AO6" s="310"/>
      <c r="AP6" s="27"/>
      <c r="AQ6" s="29"/>
      <c r="BE6" s="308"/>
      <c r="BS6" s="22" t="s">
        <v>8</v>
      </c>
    </row>
    <row r="7" spans="1:74" ht="14.45" customHeight="1">
      <c r="B7" s="26"/>
      <c r="C7" s="27"/>
      <c r="D7" s="35"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22</v>
      </c>
      <c r="AL7" s="27"/>
      <c r="AM7" s="27"/>
      <c r="AN7" s="33" t="s">
        <v>21</v>
      </c>
      <c r="AO7" s="27"/>
      <c r="AP7" s="27"/>
      <c r="AQ7" s="29"/>
      <c r="BE7" s="308"/>
      <c r="BS7" s="22" t="s">
        <v>8</v>
      </c>
    </row>
    <row r="8" spans="1:74" ht="14.45" customHeight="1">
      <c r="B8" s="26"/>
      <c r="C8" s="27"/>
      <c r="D8" s="35"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25</v>
      </c>
      <c r="AL8" s="27"/>
      <c r="AM8" s="27"/>
      <c r="AN8" s="36" t="s">
        <v>26</v>
      </c>
      <c r="AO8" s="27"/>
      <c r="AP8" s="27"/>
      <c r="AQ8" s="29"/>
      <c r="BE8" s="308"/>
      <c r="BS8" s="22" t="s">
        <v>8</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08"/>
      <c r="BS9" s="22" t="s">
        <v>8</v>
      </c>
    </row>
    <row r="10" spans="1:74" ht="14.45" customHeight="1">
      <c r="B10" s="26"/>
      <c r="C10" s="27"/>
      <c r="D10" s="35"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28</v>
      </c>
      <c r="AL10" s="27"/>
      <c r="AM10" s="27"/>
      <c r="AN10" s="33" t="s">
        <v>21</v>
      </c>
      <c r="AO10" s="27"/>
      <c r="AP10" s="27"/>
      <c r="AQ10" s="29"/>
      <c r="BE10" s="308"/>
      <c r="BS10" s="22" t="s">
        <v>8</v>
      </c>
    </row>
    <row r="11" spans="1:74" ht="18.399999999999999" customHeight="1">
      <c r="B11" s="26"/>
      <c r="C11" s="27"/>
      <c r="D11" s="27"/>
      <c r="E11" s="33" t="s">
        <v>29</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30</v>
      </c>
      <c r="AL11" s="27"/>
      <c r="AM11" s="27"/>
      <c r="AN11" s="33" t="s">
        <v>21</v>
      </c>
      <c r="AO11" s="27"/>
      <c r="AP11" s="27"/>
      <c r="AQ11" s="29"/>
      <c r="BE11" s="308"/>
      <c r="BS11" s="22" t="s">
        <v>8</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08"/>
      <c r="BS12" s="22" t="s">
        <v>8</v>
      </c>
    </row>
    <row r="13" spans="1:74" ht="14.45" customHeight="1">
      <c r="B13" s="26"/>
      <c r="C13" s="27"/>
      <c r="D13" s="35" t="s">
        <v>31</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28</v>
      </c>
      <c r="AL13" s="27"/>
      <c r="AM13" s="27"/>
      <c r="AN13" s="37" t="s">
        <v>32</v>
      </c>
      <c r="AO13" s="27"/>
      <c r="AP13" s="27"/>
      <c r="AQ13" s="29"/>
      <c r="BE13" s="308"/>
      <c r="BS13" s="22" t="s">
        <v>8</v>
      </c>
    </row>
    <row r="14" spans="1:74">
      <c r="B14" s="26"/>
      <c r="C14" s="27"/>
      <c r="D14" s="27"/>
      <c r="E14" s="312" t="s">
        <v>32</v>
      </c>
      <c r="F14" s="313"/>
      <c r="G14" s="313"/>
      <c r="H14" s="313"/>
      <c r="I14" s="313"/>
      <c r="J14" s="313"/>
      <c r="K14" s="313"/>
      <c r="L14" s="313"/>
      <c r="M14" s="313"/>
      <c r="N14" s="313"/>
      <c r="O14" s="313"/>
      <c r="P14" s="313"/>
      <c r="Q14" s="313"/>
      <c r="R14" s="313"/>
      <c r="S14" s="313"/>
      <c r="T14" s="313"/>
      <c r="U14" s="313"/>
      <c r="V14" s="313"/>
      <c r="W14" s="313"/>
      <c r="X14" s="313"/>
      <c r="Y14" s="313"/>
      <c r="Z14" s="313"/>
      <c r="AA14" s="313"/>
      <c r="AB14" s="313"/>
      <c r="AC14" s="313"/>
      <c r="AD14" s="313"/>
      <c r="AE14" s="313"/>
      <c r="AF14" s="313"/>
      <c r="AG14" s="313"/>
      <c r="AH14" s="313"/>
      <c r="AI14" s="313"/>
      <c r="AJ14" s="313"/>
      <c r="AK14" s="35" t="s">
        <v>30</v>
      </c>
      <c r="AL14" s="27"/>
      <c r="AM14" s="27"/>
      <c r="AN14" s="37" t="s">
        <v>32</v>
      </c>
      <c r="AO14" s="27"/>
      <c r="AP14" s="27"/>
      <c r="AQ14" s="29"/>
      <c r="BE14" s="308"/>
      <c r="BS14" s="22" t="s">
        <v>8</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08"/>
      <c r="BS15" s="22" t="s">
        <v>6</v>
      </c>
    </row>
    <row r="16" spans="1:74" ht="14.45" customHeight="1">
      <c r="B16" s="26"/>
      <c r="C16" s="27"/>
      <c r="D16" s="35" t="s">
        <v>33</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28</v>
      </c>
      <c r="AL16" s="27"/>
      <c r="AM16" s="27"/>
      <c r="AN16" s="33" t="s">
        <v>21</v>
      </c>
      <c r="AO16" s="27"/>
      <c r="AP16" s="27"/>
      <c r="AQ16" s="29"/>
      <c r="BE16" s="308"/>
      <c r="BS16" s="22" t="s">
        <v>6</v>
      </c>
    </row>
    <row r="17" spans="2:71" ht="18.399999999999999" customHeight="1">
      <c r="B17" s="26"/>
      <c r="C17" s="27"/>
      <c r="D17" s="27"/>
      <c r="E17" s="33" t="s">
        <v>34</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30</v>
      </c>
      <c r="AL17" s="27"/>
      <c r="AM17" s="27"/>
      <c r="AN17" s="33" t="s">
        <v>21</v>
      </c>
      <c r="AO17" s="27"/>
      <c r="AP17" s="27"/>
      <c r="AQ17" s="29"/>
      <c r="BE17" s="308"/>
      <c r="BS17" s="22" t="s">
        <v>6</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08"/>
      <c r="BS18" s="22" t="s">
        <v>8</v>
      </c>
    </row>
    <row r="19" spans="2:71" ht="14.45" customHeight="1">
      <c r="B19" s="26"/>
      <c r="C19" s="27"/>
      <c r="D19" s="35" t="s">
        <v>35</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08"/>
      <c r="BS19" s="22" t="s">
        <v>8</v>
      </c>
    </row>
    <row r="20" spans="2:71" ht="16.5" customHeight="1">
      <c r="B20" s="26"/>
      <c r="C20" s="27"/>
      <c r="D20" s="27"/>
      <c r="E20" s="314" t="s">
        <v>21</v>
      </c>
      <c r="F20" s="314"/>
      <c r="G20" s="314"/>
      <c r="H20" s="314"/>
      <c r="I20" s="314"/>
      <c r="J20" s="314"/>
      <c r="K20" s="314"/>
      <c r="L20" s="314"/>
      <c r="M20" s="314"/>
      <c r="N20" s="314"/>
      <c r="O20" s="314"/>
      <c r="P20" s="314"/>
      <c r="Q20" s="314"/>
      <c r="R20" s="314"/>
      <c r="S20" s="314"/>
      <c r="T20" s="314"/>
      <c r="U20" s="314"/>
      <c r="V20" s="314"/>
      <c r="W20" s="314"/>
      <c r="X20" s="314"/>
      <c r="Y20" s="314"/>
      <c r="Z20" s="314"/>
      <c r="AA20" s="314"/>
      <c r="AB20" s="314"/>
      <c r="AC20" s="314"/>
      <c r="AD20" s="314"/>
      <c r="AE20" s="314"/>
      <c r="AF20" s="314"/>
      <c r="AG20" s="314"/>
      <c r="AH20" s="314"/>
      <c r="AI20" s="314"/>
      <c r="AJ20" s="314"/>
      <c r="AK20" s="314"/>
      <c r="AL20" s="314"/>
      <c r="AM20" s="314"/>
      <c r="AN20" s="314"/>
      <c r="AO20" s="27"/>
      <c r="AP20" s="27"/>
      <c r="AQ20" s="29"/>
      <c r="BE20" s="308"/>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08"/>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308"/>
    </row>
    <row r="23" spans="2:71" s="1" customFormat="1" ht="25.9" customHeight="1">
      <c r="B23" s="39"/>
      <c r="C23" s="40"/>
      <c r="D23" s="41" t="s">
        <v>36</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15">
        <f>ROUND(AG51,2)</f>
        <v>0</v>
      </c>
      <c r="AL23" s="316"/>
      <c r="AM23" s="316"/>
      <c r="AN23" s="316"/>
      <c r="AO23" s="316"/>
      <c r="AP23" s="40"/>
      <c r="AQ23" s="43"/>
      <c r="BE23" s="308"/>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308"/>
    </row>
    <row r="25" spans="2:71" s="1" customFormat="1" ht="13.5">
      <c r="B25" s="39"/>
      <c r="C25" s="40"/>
      <c r="D25" s="40"/>
      <c r="E25" s="40"/>
      <c r="F25" s="40"/>
      <c r="G25" s="40"/>
      <c r="H25" s="40"/>
      <c r="I25" s="40"/>
      <c r="J25" s="40"/>
      <c r="K25" s="40"/>
      <c r="L25" s="317" t="s">
        <v>37</v>
      </c>
      <c r="M25" s="317"/>
      <c r="N25" s="317"/>
      <c r="O25" s="317"/>
      <c r="P25" s="40"/>
      <c r="Q25" s="40"/>
      <c r="R25" s="40"/>
      <c r="S25" s="40"/>
      <c r="T25" s="40"/>
      <c r="U25" s="40"/>
      <c r="V25" s="40"/>
      <c r="W25" s="317" t="s">
        <v>38</v>
      </c>
      <c r="X25" s="317"/>
      <c r="Y25" s="317"/>
      <c r="Z25" s="317"/>
      <c r="AA25" s="317"/>
      <c r="AB25" s="317"/>
      <c r="AC25" s="317"/>
      <c r="AD25" s="317"/>
      <c r="AE25" s="317"/>
      <c r="AF25" s="40"/>
      <c r="AG25" s="40"/>
      <c r="AH25" s="40"/>
      <c r="AI25" s="40"/>
      <c r="AJ25" s="40"/>
      <c r="AK25" s="317" t="s">
        <v>39</v>
      </c>
      <c r="AL25" s="317"/>
      <c r="AM25" s="317"/>
      <c r="AN25" s="317"/>
      <c r="AO25" s="317"/>
      <c r="AP25" s="40"/>
      <c r="AQ25" s="43"/>
      <c r="BE25" s="308"/>
    </row>
    <row r="26" spans="2:71" s="2" customFormat="1" ht="14.45" customHeight="1">
      <c r="B26" s="45"/>
      <c r="C26" s="46"/>
      <c r="D26" s="47" t="s">
        <v>40</v>
      </c>
      <c r="E26" s="46"/>
      <c r="F26" s="47" t="s">
        <v>41</v>
      </c>
      <c r="G26" s="46"/>
      <c r="H26" s="46"/>
      <c r="I26" s="46"/>
      <c r="J26" s="46"/>
      <c r="K26" s="46"/>
      <c r="L26" s="318">
        <v>0.21</v>
      </c>
      <c r="M26" s="319"/>
      <c r="N26" s="319"/>
      <c r="O26" s="319"/>
      <c r="P26" s="46"/>
      <c r="Q26" s="46"/>
      <c r="R26" s="46"/>
      <c r="S26" s="46"/>
      <c r="T26" s="46"/>
      <c r="U26" s="46"/>
      <c r="V26" s="46"/>
      <c r="W26" s="320">
        <f>ROUND(AZ51,2)</f>
        <v>0</v>
      </c>
      <c r="X26" s="319"/>
      <c r="Y26" s="319"/>
      <c r="Z26" s="319"/>
      <c r="AA26" s="319"/>
      <c r="AB26" s="319"/>
      <c r="AC26" s="319"/>
      <c r="AD26" s="319"/>
      <c r="AE26" s="319"/>
      <c r="AF26" s="46"/>
      <c r="AG26" s="46"/>
      <c r="AH26" s="46"/>
      <c r="AI26" s="46"/>
      <c r="AJ26" s="46"/>
      <c r="AK26" s="320">
        <f>ROUND(AV51,2)</f>
        <v>0</v>
      </c>
      <c r="AL26" s="319"/>
      <c r="AM26" s="319"/>
      <c r="AN26" s="319"/>
      <c r="AO26" s="319"/>
      <c r="AP26" s="46"/>
      <c r="AQ26" s="48"/>
      <c r="BE26" s="308"/>
    </row>
    <row r="27" spans="2:71" s="2" customFormat="1" ht="14.45" customHeight="1">
      <c r="B27" s="45"/>
      <c r="C27" s="46"/>
      <c r="D27" s="46"/>
      <c r="E27" s="46"/>
      <c r="F27" s="47" t="s">
        <v>42</v>
      </c>
      <c r="G27" s="46"/>
      <c r="H27" s="46"/>
      <c r="I27" s="46"/>
      <c r="J27" s="46"/>
      <c r="K27" s="46"/>
      <c r="L27" s="318">
        <v>0.15</v>
      </c>
      <c r="M27" s="319"/>
      <c r="N27" s="319"/>
      <c r="O27" s="319"/>
      <c r="P27" s="46"/>
      <c r="Q27" s="46"/>
      <c r="R27" s="46"/>
      <c r="S27" s="46"/>
      <c r="T27" s="46"/>
      <c r="U27" s="46"/>
      <c r="V27" s="46"/>
      <c r="W27" s="320">
        <f>ROUND(BA51,2)</f>
        <v>0</v>
      </c>
      <c r="X27" s="319"/>
      <c r="Y27" s="319"/>
      <c r="Z27" s="319"/>
      <c r="AA27" s="319"/>
      <c r="AB27" s="319"/>
      <c r="AC27" s="319"/>
      <c r="AD27" s="319"/>
      <c r="AE27" s="319"/>
      <c r="AF27" s="46"/>
      <c r="AG27" s="46"/>
      <c r="AH27" s="46"/>
      <c r="AI27" s="46"/>
      <c r="AJ27" s="46"/>
      <c r="AK27" s="320">
        <f>ROUND(AW51,2)</f>
        <v>0</v>
      </c>
      <c r="AL27" s="319"/>
      <c r="AM27" s="319"/>
      <c r="AN27" s="319"/>
      <c r="AO27" s="319"/>
      <c r="AP27" s="46"/>
      <c r="AQ27" s="48"/>
      <c r="BE27" s="308"/>
    </row>
    <row r="28" spans="2:71" s="2" customFormat="1" ht="14.45" hidden="1" customHeight="1">
      <c r="B28" s="45"/>
      <c r="C28" s="46"/>
      <c r="D28" s="46"/>
      <c r="E28" s="46"/>
      <c r="F28" s="47" t="s">
        <v>43</v>
      </c>
      <c r="G28" s="46"/>
      <c r="H28" s="46"/>
      <c r="I28" s="46"/>
      <c r="J28" s="46"/>
      <c r="K28" s="46"/>
      <c r="L28" s="318">
        <v>0.21</v>
      </c>
      <c r="M28" s="319"/>
      <c r="N28" s="319"/>
      <c r="O28" s="319"/>
      <c r="P28" s="46"/>
      <c r="Q28" s="46"/>
      <c r="R28" s="46"/>
      <c r="S28" s="46"/>
      <c r="T28" s="46"/>
      <c r="U28" s="46"/>
      <c r="V28" s="46"/>
      <c r="W28" s="320">
        <f>ROUND(BB51,2)</f>
        <v>0</v>
      </c>
      <c r="X28" s="319"/>
      <c r="Y28" s="319"/>
      <c r="Z28" s="319"/>
      <c r="AA28" s="319"/>
      <c r="AB28" s="319"/>
      <c r="AC28" s="319"/>
      <c r="AD28" s="319"/>
      <c r="AE28" s="319"/>
      <c r="AF28" s="46"/>
      <c r="AG28" s="46"/>
      <c r="AH28" s="46"/>
      <c r="AI28" s="46"/>
      <c r="AJ28" s="46"/>
      <c r="AK28" s="320">
        <v>0</v>
      </c>
      <c r="AL28" s="319"/>
      <c r="AM28" s="319"/>
      <c r="AN28" s="319"/>
      <c r="AO28" s="319"/>
      <c r="AP28" s="46"/>
      <c r="AQ28" s="48"/>
      <c r="BE28" s="308"/>
    </row>
    <row r="29" spans="2:71" s="2" customFormat="1" ht="14.45" hidden="1" customHeight="1">
      <c r="B29" s="45"/>
      <c r="C29" s="46"/>
      <c r="D29" s="46"/>
      <c r="E29" s="46"/>
      <c r="F29" s="47" t="s">
        <v>44</v>
      </c>
      <c r="G29" s="46"/>
      <c r="H29" s="46"/>
      <c r="I29" s="46"/>
      <c r="J29" s="46"/>
      <c r="K29" s="46"/>
      <c r="L29" s="318">
        <v>0.15</v>
      </c>
      <c r="M29" s="319"/>
      <c r="N29" s="319"/>
      <c r="O29" s="319"/>
      <c r="P29" s="46"/>
      <c r="Q29" s="46"/>
      <c r="R29" s="46"/>
      <c r="S29" s="46"/>
      <c r="T29" s="46"/>
      <c r="U29" s="46"/>
      <c r="V29" s="46"/>
      <c r="W29" s="320">
        <f>ROUND(BC51,2)</f>
        <v>0</v>
      </c>
      <c r="X29" s="319"/>
      <c r="Y29" s="319"/>
      <c r="Z29" s="319"/>
      <c r="AA29" s="319"/>
      <c r="AB29" s="319"/>
      <c r="AC29" s="319"/>
      <c r="AD29" s="319"/>
      <c r="AE29" s="319"/>
      <c r="AF29" s="46"/>
      <c r="AG29" s="46"/>
      <c r="AH29" s="46"/>
      <c r="AI29" s="46"/>
      <c r="AJ29" s="46"/>
      <c r="AK29" s="320">
        <v>0</v>
      </c>
      <c r="AL29" s="319"/>
      <c r="AM29" s="319"/>
      <c r="AN29" s="319"/>
      <c r="AO29" s="319"/>
      <c r="AP29" s="46"/>
      <c r="AQ29" s="48"/>
      <c r="BE29" s="308"/>
    </row>
    <row r="30" spans="2:71" s="2" customFormat="1" ht="14.45" hidden="1" customHeight="1">
      <c r="B30" s="45"/>
      <c r="C30" s="46"/>
      <c r="D30" s="46"/>
      <c r="E30" s="46"/>
      <c r="F30" s="47" t="s">
        <v>45</v>
      </c>
      <c r="G30" s="46"/>
      <c r="H30" s="46"/>
      <c r="I30" s="46"/>
      <c r="J30" s="46"/>
      <c r="K30" s="46"/>
      <c r="L30" s="318">
        <v>0</v>
      </c>
      <c r="M30" s="319"/>
      <c r="N30" s="319"/>
      <c r="O30" s="319"/>
      <c r="P30" s="46"/>
      <c r="Q30" s="46"/>
      <c r="R30" s="46"/>
      <c r="S30" s="46"/>
      <c r="T30" s="46"/>
      <c r="U30" s="46"/>
      <c r="V30" s="46"/>
      <c r="W30" s="320">
        <f>ROUND(BD51,2)</f>
        <v>0</v>
      </c>
      <c r="X30" s="319"/>
      <c r="Y30" s="319"/>
      <c r="Z30" s="319"/>
      <c r="AA30" s="319"/>
      <c r="AB30" s="319"/>
      <c r="AC30" s="319"/>
      <c r="AD30" s="319"/>
      <c r="AE30" s="319"/>
      <c r="AF30" s="46"/>
      <c r="AG30" s="46"/>
      <c r="AH30" s="46"/>
      <c r="AI30" s="46"/>
      <c r="AJ30" s="46"/>
      <c r="AK30" s="320">
        <v>0</v>
      </c>
      <c r="AL30" s="319"/>
      <c r="AM30" s="319"/>
      <c r="AN30" s="319"/>
      <c r="AO30" s="319"/>
      <c r="AP30" s="46"/>
      <c r="AQ30" s="48"/>
      <c r="BE30" s="308"/>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308"/>
    </row>
    <row r="32" spans="2:71" s="1" customFormat="1" ht="25.9" customHeight="1">
      <c r="B32" s="39"/>
      <c r="C32" s="49"/>
      <c r="D32" s="50" t="s">
        <v>46</v>
      </c>
      <c r="E32" s="51"/>
      <c r="F32" s="51"/>
      <c r="G32" s="51"/>
      <c r="H32" s="51"/>
      <c r="I32" s="51"/>
      <c r="J32" s="51"/>
      <c r="K32" s="51"/>
      <c r="L32" s="51"/>
      <c r="M32" s="51"/>
      <c r="N32" s="51"/>
      <c r="O32" s="51"/>
      <c r="P32" s="51"/>
      <c r="Q32" s="51"/>
      <c r="R32" s="51"/>
      <c r="S32" s="51"/>
      <c r="T32" s="52" t="s">
        <v>47</v>
      </c>
      <c r="U32" s="51"/>
      <c r="V32" s="51"/>
      <c r="W32" s="51"/>
      <c r="X32" s="321" t="s">
        <v>48</v>
      </c>
      <c r="Y32" s="322"/>
      <c r="Z32" s="322"/>
      <c r="AA32" s="322"/>
      <c r="AB32" s="322"/>
      <c r="AC32" s="51"/>
      <c r="AD32" s="51"/>
      <c r="AE32" s="51"/>
      <c r="AF32" s="51"/>
      <c r="AG32" s="51"/>
      <c r="AH32" s="51"/>
      <c r="AI32" s="51"/>
      <c r="AJ32" s="51"/>
      <c r="AK32" s="323">
        <f>SUM(AK23:AK30)</f>
        <v>0</v>
      </c>
      <c r="AL32" s="322"/>
      <c r="AM32" s="322"/>
      <c r="AN32" s="322"/>
      <c r="AO32" s="324"/>
      <c r="AP32" s="49"/>
      <c r="AQ32" s="53"/>
      <c r="BE32" s="308"/>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9"/>
    </row>
    <row r="39" spans="2:56" s="1" customFormat="1" ht="36.950000000000003" customHeight="1">
      <c r="B39" s="39"/>
      <c r="C39" s="60" t="s">
        <v>49</v>
      </c>
      <c r="D39" s="61"/>
      <c r="E39" s="61"/>
      <c r="F39" s="61"/>
      <c r="G39" s="61"/>
      <c r="H39" s="61"/>
      <c r="I39" s="61"/>
      <c r="J39" s="61"/>
      <c r="K39" s="61"/>
      <c r="L39" s="61"/>
      <c r="M39" s="61"/>
      <c r="N39" s="61"/>
      <c r="O39" s="61"/>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59"/>
    </row>
    <row r="40" spans="2:56" s="1" customFormat="1" ht="6.95" customHeight="1">
      <c r="B40" s="39"/>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59"/>
    </row>
    <row r="41" spans="2:56" s="3" customFormat="1" ht="14.45" customHeight="1">
      <c r="B41" s="62"/>
      <c r="C41" s="63" t="s">
        <v>15</v>
      </c>
      <c r="D41" s="64"/>
      <c r="E41" s="64"/>
      <c r="F41" s="64"/>
      <c r="G41" s="64"/>
      <c r="H41" s="64"/>
      <c r="I41" s="64"/>
      <c r="J41" s="64"/>
      <c r="K41" s="64"/>
      <c r="L41" s="64" t="str">
        <f>K5</f>
        <v>1809M</v>
      </c>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65"/>
    </row>
    <row r="42" spans="2:56" s="4" customFormat="1" ht="36.950000000000003" customHeight="1">
      <c r="B42" s="66"/>
      <c r="C42" s="67" t="s">
        <v>18</v>
      </c>
      <c r="D42" s="68"/>
      <c r="E42" s="68"/>
      <c r="F42" s="68"/>
      <c r="G42" s="68"/>
      <c r="H42" s="68"/>
      <c r="I42" s="68"/>
      <c r="J42" s="68"/>
      <c r="K42" s="68"/>
      <c r="L42" s="325" t="str">
        <f>K6</f>
        <v>Snížení energetické náročnosti městského úřadu, Cheb</v>
      </c>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6"/>
      <c r="AL42" s="326"/>
      <c r="AM42" s="326"/>
      <c r="AN42" s="326"/>
      <c r="AO42" s="326"/>
      <c r="AP42" s="68"/>
      <c r="AQ42" s="68"/>
      <c r="AR42" s="69"/>
    </row>
    <row r="43" spans="2:56" s="1" customFormat="1" ht="6.95" customHeight="1">
      <c r="B43" s="39"/>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59"/>
    </row>
    <row r="44" spans="2:56" s="1" customFormat="1">
      <c r="B44" s="39"/>
      <c r="C44" s="63" t="s">
        <v>23</v>
      </c>
      <c r="D44" s="61"/>
      <c r="E44" s="61"/>
      <c r="F44" s="61"/>
      <c r="G44" s="61"/>
      <c r="H44" s="61"/>
      <c r="I44" s="61"/>
      <c r="J44" s="61"/>
      <c r="K44" s="61"/>
      <c r="L44" s="70" t="str">
        <f>IF(K8="","",K8)</f>
        <v>náměstí Krále Jiřího v Chebu</v>
      </c>
      <c r="M44" s="61"/>
      <c r="N44" s="61"/>
      <c r="O44" s="61"/>
      <c r="P44" s="61"/>
      <c r="Q44" s="61"/>
      <c r="R44" s="61"/>
      <c r="S44" s="61"/>
      <c r="T44" s="61"/>
      <c r="U44" s="61"/>
      <c r="V44" s="61"/>
      <c r="W44" s="61"/>
      <c r="X44" s="61"/>
      <c r="Y44" s="61"/>
      <c r="Z44" s="61"/>
      <c r="AA44" s="61"/>
      <c r="AB44" s="61"/>
      <c r="AC44" s="61"/>
      <c r="AD44" s="61"/>
      <c r="AE44" s="61"/>
      <c r="AF44" s="61"/>
      <c r="AG44" s="61"/>
      <c r="AH44" s="61"/>
      <c r="AI44" s="63" t="s">
        <v>25</v>
      </c>
      <c r="AJ44" s="61"/>
      <c r="AK44" s="61"/>
      <c r="AL44" s="61"/>
      <c r="AM44" s="327" t="str">
        <f>IF(AN8= "","",AN8)</f>
        <v>3. 5. 2018</v>
      </c>
      <c r="AN44" s="327"/>
      <c r="AO44" s="61"/>
      <c r="AP44" s="61"/>
      <c r="AQ44" s="61"/>
      <c r="AR44" s="59"/>
    </row>
    <row r="45" spans="2:56" s="1" customFormat="1" ht="6.95" customHeight="1">
      <c r="B45" s="39"/>
      <c r="C45" s="6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59"/>
    </row>
    <row r="46" spans="2:56" s="1" customFormat="1">
      <c r="B46" s="39"/>
      <c r="C46" s="63" t="s">
        <v>27</v>
      </c>
      <c r="D46" s="61"/>
      <c r="E46" s="61"/>
      <c r="F46" s="61"/>
      <c r="G46" s="61"/>
      <c r="H46" s="61"/>
      <c r="I46" s="61"/>
      <c r="J46" s="61"/>
      <c r="K46" s="61"/>
      <c r="L46" s="64" t="str">
        <f>IF(E11= "","",E11)</f>
        <v>Město Cheb</v>
      </c>
      <c r="M46" s="61"/>
      <c r="N46" s="61"/>
      <c r="O46" s="61"/>
      <c r="P46" s="61"/>
      <c r="Q46" s="61"/>
      <c r="R46" s="61"/>
      <c r="S46" s="61"/>
      <c r="T46" s="61"/>
      <c r="U46" s="61"/>
      <c r="V46" s="61"/>
      <c r="W46" s="61"/>
      <c r="X46" s="61"/>
      <c r="Y46" s="61"/>
      <c r="Z46" s="61"/>
      <c r="AA46" s="61"/>
      <c r="AB46" s="61"/>
      <c r="AC46" s="61"/>
      <c r="AD46" s="61"/>
      <c r="AE46" s="61"/>
      <c r="AF46" s="61"/>
      <c r="AG46" s="61"/>
      <c r="AH46" s="61"/>
      <c r="AI46" s="63" t="s">
        <v>33</v>
      </c>
      <c r="AJ46" s="61"/>
      <c r="AK46" s="61"/>
      <c r="AL46" s="61"/>
      <c r="AM46" s="328" t="str">
        <f>IF(E17="","",E17)</f>
        <v xml:space="preserve"> </v>
      </c>
      <c r="AN46" s="328"/>
      <c r="AO46" s="328"/>
      <c r="AP46" s="328"/>
      <c r="AQ46" s="61"/>
      <c r="AR46" s="59"/>
      <c r="AS46" s="329" t="s">
        <v>50</v>
      </c>
      <c r="AT46" s="330"/>
      <c r="AU46" s="72"/>
      <c r="AV46" s="72"/>
      <c r="AW46" s="72"/>
      <c r="AX46" s="72"/>
      <c r="AY46" s="72"/>
      <c r="AZ46" s="72"/>
      <c r="BA46" s="72"/>
      <c r="BB46" s="72"/>
      <c r="BC46" s="72"/>
      <c r="BD46" s="73"/>
    </row>
    <row r="47" spans="2:56" s="1" customFormat="1">
      <c r="B47" s="39"/>
      <c r="C47" s="63" t="s">
        <v>31</v>
      </c>
      <c r="D47" s="61"/>
      <c r="E47" s="61"/>
      <c r="F47" s="61"/>
      <c r="G47" s="61"/>
      <c r="H47" s="61"/>
      <c r="I47" s="61"/>
      <c r="J47" s="61"/>
      <c r="K47" s="61"/>
      <c r="L47" s="64" t="str">
        <f>IF(E14= "Vyplň údaj","",E14)</f>
        <v/>
      </c>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59"/>
      <c r="AS47" s="331"/>
      <c r="AT47" s="332"/>
      <c r="AU47" s="74"/>
      <c r="AV47" s="74"/>
      <c r="AW47" s="74"/>
      <c r="AX47" s="74"/>
      <c r="AY47" s="74"/>
      <c r="AZ47" s="74"/>
      <c r="BA47" s="74"/>
      <c r="BB47" s="74"/>
      <c r="BC47" s="74"/>
      <c r="BD47" s="75"/>
    </row>
    <row r="48" spans="2:56" s="1" customFormat="1" ht="10.9" customHeight="1">
      <c r="B48" s="39"/>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M48" s="61"/>
      <c r="AN48" s="61"/>
      <c r="AO48" s="61"/>
      <c r="AP48" s="61"/>
      <c r="AQ48" s="61"/>
      <c r="AR48" s="59"/>
      <c r="AS48" s="333"/>
      <c r="AT48" s="334"/>
      <c r="AU48" s="40"/>
      <c r="AV48" s="40"/>
      <c r="AW48" s="40"/>
      <c r="AX48" s="40"/>
      <c r="AY48" s="40"/>
      <c r="AZ48" s="40"/>
      <c r="BA48" s="40"/>
      <c r="BB48" s="40"/>
      <c r="BC48" s="40"/>
      <c r="BD48" s="76"/>
    </row>
    <row r="49" spans="1:91" s="1" customFormat="1" ht="29.25" customHeight="1">
      <c r="B49" s="39"/>
      <c r="C49" s="335" t="s">
        <v>51</v>
      </c>
      <c r="D49" s="336"/>
      <c r="E49" s="336"/>
      <c r="F49" s="336"/>
      <c r="G49" s="336"/>
      <c r="H49" s="77"/>
      <c r="I49" s="337" t="s">
        <v>52</v>
      </c>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8" t="s">
        <v>53</v>
      </c>
      <c r="AH49" s="336"/>
      <c r="AI49" s="336"/>
      <c r="AJ49" s="336"/>
      <c r="AK49" s="336"/>
      <c r="AL49" s="336"/>
      <c r="AM49" s="336"/>
      <c r="AN49" s="337" t="s">
        <v>54</v>
      </c>
      <c r="AO49" s="336"/>
      <c r="AP49" s="336"/>
      <c r="AQ49" s="78" t="s">
        <v>55</v>
      </c>
      <c r="AR49" s="59"/>
      <c r="AS49" s="79" t="s">
        <v>56</v>
      </c>
      <c r="AT49" s="80" t="s">
        <v>57</v>
      </c>
      <c r="AU49" s="80" t="s">
        <v>58</v>
      </c>
      <c r="AV49" s="80" t="s">
        <v>59</v>
      </c>
      <c r="AW49" s="80" t="s">
        <v>60</v>
      </c>
      <c r="AX49" s="80" t="s">
        <v>61</v>
      </c>
      <c r="AY49" s="80" t="s">
        <v>62</v>
      </c>
      <c r="AZ49" s="80" t="s">
        <v>63</v>
      </c>
      <c r="BA49" s="80" t="s">
        <v>64</v>
      </c>
      <c r="BB49" s="80" t="s">
        <v>65</v>
      </c>
      <c r="BC49" s="80" t="s">
        <v>66</v>
      </c>
      <c r="BD49" s="81" t="s">
        <v>67</v>
      </c>
    </row>
    <row r="50" spans="1:91" s="1" customFormat="1" ht="10.9" customHeight="1">
      <c r="B50" s="39"/>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59"/>
      <c r="AS50" s="82"/>
      <c r="AT50" s="83"/>
      <c r="AU50" s="83"/>
      <c r="AV50" s="83"/>
      <c r="AW50" s="83"/>
      <c r="AX50" s="83"/>
      <c r="AY50" s="83"/>
      <c r="AZ50" s="83"/>
      <c r="BA50" s="83"/>
      <c r="BB50" s="83"/>
      <c r="BC50" s="83"/>
      <c r="BD50" s="84"/>
    </row>
    <row r="51" spans="1:91" s="4" customFormat="1" ht="32.450000000000003" customHeight="1">
      <c r="B51" s="66"/>
      <c r="C51" s="85" t="s">
        <v>68</v>
      </c>
      <c r="D51" s="86"/>
      <c r="E51" s="86"/>
      <c r="F51" s="86"/>
      <c r="G51" s="86"/>
      <c r="H51" s="86"/>
      <c r="I51" s="86"/>
      <c r="J51" s="86"/>
      <c r="K51" s="86"/>
      <c r="L51" s="86"/>
      <c r="M51" s="86"/>
      <c r="N51" s="86"/>
      <c r="O51" s="86"/>
      <c r="P51" s="86"/>
      <c r="Q51" s="86"/>
      <c r="R51" s="86"/>
      <c r="S51" s="86"/>
      <c r="T51" s="86"/>
      <c r="U51" s="86"/>
      <c r="V51" s="86"/>
      <c r="W51" s="86"/>
      <c r="X51" s="86"/>
      <c r="Y51" s="86"/>
      <c r="Z51" s="86"/>
      <c r="AA51" s="86"/>
      <c r="AB51" s="86"/>
      <c r="AC51" s="86"/>
      <c r="AD51" s="86"/>
      <c r="AE51" s="86"/>
      <c r="AF51" s="86"/>
      <c r="AG51" s="342">
        <f>ROUND(AG52,2)</f>
        <v>0</v>
      </c>
      <c r="AH51" s="342"/>
      <c r="AI51" s="342"/>
      <c r="AJ51" s="342"/>
      <c r="AK51" s="342"/>
      <c r="AL51" s="342"/>
      <c r="AM51" s="342"/>
      <c r="AN51" s="343">
        <f>SUM(AG51,AT51)</f>
        <v>0</v>
      </c>
      <c r="AO51" s="343"/>
      <c r="AP51" s="343"/>
      <c r="AQ51" s="87" t="s">
        <v>21</v>
      </c>
      <c r="AR51" s="69"/>
      <c r="AS51" s="88">
        <f>ROUND(AS52,2)</f>
        <v>0</v>
      </c>
      <c r="AT51" s="89">
        <f>ROUND(SUM(AV51:AW51),2)</f>
        <v>0</v>
      </c>
      <c r="AU51" s="90">
        <f>ROUND(AU52,5)</f>
        <v>0</v>
      </c>
      <c r="AV51" s="89">
        <f>ROUND(AZ51*L26,2)</f>
        <v>0</v>
      </c>
      <c r="AW51" s="89">
        <f>ROUND(BA51*L27,2)</f>
        <v>0</v>
      </c>
      <c r="AX51" s="89">
        <f>ROUND(BB51*L26,2)</f>
        <v>0</v>
      </c>
      <c r="AY51" s="89">
        <f>ROUND(BC51*L27,2)</f>
        <v>0</v>
      </c>
      <c r="AZ51" s="89">
        <f>ROUND(AZ52,2)</f>
        <v>0</v>
      </c>
      <c r="BA51" s="89">
        <f>ROUND(BA52,2)</f>
        <v>0</v>
      </c>
      <c r="BB51" s="89">
        <f>ROUND(BB52,2)</f>
        <v>0</v>
      </c>
      <c r="BC51" s="89">
        <f>ROUND(BC52,2)</f>
        <v>0</v>
      </c>
      <c r="BD51" s="91">
        <f>ROUND(BD52,2)</f>
        <v>0</v>
      </c>
      <c r="BS51" s="92" t="s">
        <v>69</v>
      </c>
      <c r="BT51" s="92" t="s">
        <v>70</v>
      </c>
      <c r="BU51" s="93" t="s">
        <v>71</v>
      </c>
      <c r="BV51" s="92" t="s">
        <v>72</v>
      </c>
      <c r="BW51" s="92" t="s">
        <v>7</v>
      </c>
      <c r="BX51" s="92" t="s">
        <v>73</v>
      </c>
      <c r="CL51" s="92" t="s">
        <v>21</v>
      </c>
    </row>
    <row r="52" spans="1:91" s="5" customFormat="1" ht="47.25" customHeight="1">
      <c r="A52" s="94" t="s">
        <v>74</v>
      </c>
      <c r="B52" s="95"/>
      <c r="C52" s="96"/>
      <c r="D52" s="341" t="s">
        <v>75</v>
      </c>
      <c r="E52" s="341"/>
      <c r="F52" s="341"/>
      <c r="G52" s="341"/>
      <c r="H52" s="341"/>
      <c r="I52" s="97"/>
      <c r="J52" s="341" t="s">
        <v>75</v>
      </c>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39">
        <f>'01.1 2017109 Pol - 01.1 2...'!J27</f>
        <v>0</v>
      </c>
      <c r="AH52" s="340"/>
      <c r="AI52" s="340"/>
      <c r="AJ52" s="340"/>
      <c r="AK52" s="340"/>
      <c r="AL52" s="340"/>
      <c r="AM52" s="340"/>
      <c r="AN52" s="339">
        <f>SUM(AG52,AT52)</f>
        <v>0</v>
      </c>
      <c r="AO52" s="340"/>
      <c r="AP52" s="340"/>
      <c r="AQ52" s="98" t="s">
        <v>76</v>
      </c>
      <c r="AR52" s="99"/>
      <c r="AS52" s="100">
        <v>0</v>
      </c>
      <c r="AT52" s="101">
        <f>ROUND(SUM(AV52:AW52),2)</f>
        <v>0</v>
      </c>
      <c r="AU52" s="102">
        <f>'01.1 2017109 Pol - 01.1 2...'!P95</f>
        <v>0</v>
      </c>
      <c r="AV52" s="101">
        <f>'01.1 2017109 Pol - 01.1 2...'!J30</f>
        <v>0</v>
      </c>
      <c r="AW52" s="101">
        <f>'01.1 2017109 Pol - 01.1 2...'!J31</f>
        <v>0</v>
      </c>
      <c r="AX52" s="101">
        <f>'01.1 2017109 Pol - 01.1 2...'!J32</f>
        <v>0</v>
      </c>
      <c r="AY52" s="101">
        <f>'01.1 2017109 Pol - 01.1 2...'!J33</f>
        <v>0</v>
      </c>
      <c r="AZ52" s="101">
        <f>'01.1 2017109 Pol - 01.1 2...'!F30</f>
        <v>0</v>
      </c>
      <c r="BA52" s="101">
        <f>'01.1 2017109 Pol - 01.1 2...'!F31</f>
        <v>0</v>
      </c>
      <c r="BB52" s="101">
        <f>'01.1 2017109 Pol - 01.1 2...'!F32</f>
        <v>0</v>
      </c>
      <c r="BC52" s="101">
        <f>'01.1 2017109 Pol - 01.1 2...'!F33</f>
        <v>0</v>
      </c>
      <c r="BD52" s="103">
        <f>'01.1 2017109 Pol - 01.1 2...'!F34</f>
        <v>0</v>
      </c>
      <c r="BT52" s="104" t="s">
        <v>77</v>
      </c>
      <c r="BV52" s="104" t="s">
        <v>72</v>
      </c>
      <c r="BW52" s="104" t="s">
        <v>78</v>
      </c>
      <c r="BX52" s="104" t="s">
        <v>7</v>
      </c>
      <c r="CL52" s="104" t="s">
        <v>21</v>
      </c>
      <c r="CM52" s="104" t="s">
        <v>79</v>
      </c>
    </row>
    <row r="53" spans="1:91" s="1" customFormat="1" ht="30" customHeight="1">
      <c r="B53" s="39"/>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59"/>
    </row>
    <row r="54" spans="1:91" s="1" customFormat="1" ht="6.95" customHeight="1">
      <c r="B54" s="54"/>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9"/>
    </row>
  </sheetData>
  <sheetProtection algorithmName="SHA-512" hashValue="9PTWkcou+7D0o2/mAqjS9ijyG0Cv0SH4ec649e8CwgfrO0ZBfmwqTH+gA6Ot7K8VqIzJSB5vaLJRC9Zbzc9lnw==" saltValue="a9JGAua8+F9apRUkdIhYsr2uWW+IkhA7511uEtvJPOvztr83oWwCgEx61w+cPOQviVCnXWDy2qI1DbguD7iPoA==" spinCount="100000" sheet="1" objects="1" scenarios="1" formatColumns="0" formatRows="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01.1 2017109 Pol - 01.1 2...'!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94"/>
  <sheetViews>
    <sheetView showGridLines="0" tabSelected="1" workbookViewId="0">
      <pane ySplit="1" topLeftCell="A110"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06"/>
      <c r="C1" s="106"/>
      <c r="D1" s="107" t="s">
        <v>1</v>
      </c>
      <c r="E1" s="106"/>
      <c r="F1" s="108" t="s">
        <v>80</v>
      </c>
      <c r="G1" s="353" t="s">
        <v>81</v>
      </c>
      <c r="H1" s="353"/>
      <c r="I1" s="109"/>
      <c r="J1" s="108" t="s">
        <v>82</v>
      </c>
      <c r="K1" s="107" t="s">
        <v>83</v>
      </c>
      <c r="L1" s="108" t="s">
        <v>84</v>
      </c>
      <c r="M1" s="108"/>
      <c r="N1" s="108"/>
      <c r="O1" s="108"/>
      <c r="P1" s="108"/>
      <c r="Q1" s="108"/>
      <c r="R1" s="108"/>
      <c r="S1" s="108"/>
      <c r="T1" s="108"/>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44"/>
      <c r="M2" s="344"/>
      <c r="N2" s="344"/>
      <c r="O2" s="344"/>
      <c r="P2" s="344"/>
      <c r="Q2" s="344"/>
      <c r="R2" s="344"/>
      <c r="S2" s="344"/>
      <c r="T2" s="344"/>
      <c r="U2" s="344"/>
      <c r="V2" s="344"/>
      <c r="AT2" s="22" t="s">
        <v>78</v>
      </c>
    </row>
    <row r="3" spans="1:70" ht="6.95" customHeight="1">
      <c r="B3" s="23"/>
      <c r="C3" s="24"/>
      <c r="D3" s="24"/>
      <c r="E3" s="24"/>
      <c r="F3" s="24"/>
      <c r="G3" s="24"/>
      <c r="H3" s="24"/>
      <c r="I3" s="110"/>
      <c r="J3" s="24"/>
      <c r="K3" s="25"/>
      <c r="AT3" s="22" t="s">
        <v>79</v>
      </c>
    </row>
    <row r="4" spans="1:70" ht="36.950000000000003" customHeight="1">
      <c r="B4" s="26"/>
      <c r="C4" s="27"/>
      <c r="D4" s="28" t="s">
        <v>85</v>
      </c>
      <c r="E4" s="27"/>
      <c r="F4" s="27"/>
      <c r="G4" s="27"/>
      <c r="H4" s="27"/>
      <c r="I4" s="111"/>
      <c r="J4" s="27"/>
      <c r="K4" s="29"/>
      <c r="M4" s="30" t="s">
        <v>12</v>
      </c>
      <c r="AT4" s="22" t="s">
        <v>6</v>
      </c>
    </row>
    <row r="5" spans="1:70" ht="6.95" customHeight="1">
      <c r="B5" s="26"/>
      <c r="C5" s="27"/>
      <c r="D5" s="27"/>
      <c r="E5" s="27"/>
      <c r="F5" s="27"/>
      <c r="G5" s="27"/>
      <c r="H5" s="27"/>
      <c r="I5" s="111"/>
      <c r="J5" s="27"/>
      <c r="K5" s="29"/>
    </row>
    <row r="6" spans="1:70">
      <c r="B6" s="26"/>
      <c r="C6" s="27"/>
      <c r="D6" s="35" t="s">
        <v>18</v>
      </c>
      <c r="E6" s="27"/>
      <c r="F6" s="27"/>
      <c r="G6" s="27"/>
      <c r="H6" s="27"/>
      <c r="I6" s="111"/>
      <c r="J6" s="27"/>
      <c r="K6" s="29"/>
    </row>
    <row r="7" spans="1:70" ht="16.5" customHeight="1">
      <c r="B7" s="26"/>
      <c r="C7" s="27"/>
      <c r="D7" s="27"/>
      <c r="E7" s="345" t="str">
        <f>'Rekapitulace stavby'!K6</f>
        <v>Snížení energetické náročnosti městského úřadu, Cheb</v>
      </c>
      <c r="F7" s="346"/>
      <c r="G7" s="346"/>
      <c r="H7" s="346"/>
      <c r="I7" s="111"/>
      <c r="J7" s="27"/>
      <c r="K7" s="29"/>
    </row>
    <row r="8" spans="1:70" s="1" customFormat="1">
      <c r="B8" s="39"/>
      <c r="C8" s="40"/>
      <c r="D8" s="35" t="s">
        <v>86</v>
      </c>
      <c r="E8" s="40"/>
      <c r="F8" s="40"/>
      <c r="G8" s="40"/>
      <c r="H8" s="40"/>
      <c r="I8" s="112"/>
      <c r="J8" s="40"/>
      <c r="K8" s="43"/>
    </row>
    <row r="9" spans="1:70" s="1" customFormat="1" ht="36.950000000000003" customHeight="1">
      <c r="B9" s="39"/>
      <c r="C9" s="40"/>
      <c r="D9" s="40"/>
      <c r="E9" s="347" t="s">
        <v>87</v>
      </c>
      <c r="F9" s="348"/>
      <c r="G9" s="348"/>
      <c r="H9" s="348"/>
      <c r="I9" s="112"/>
      <c r="J9" s="40"/>
      <c r="K9" s="43"/>
    </row>
    <row r="10" spans="1:70" s="1" customFormat="1" ht="13.5">
      <c r="B10" s="39"/>
      <c r="C10" s="40"/>
      <c r="D10" s="40"/>
      <c r="E10" s="40"/>
      <c r="F10" s="40"/>
      <c r="G10" s="40"/>
      <c r="H10" s="40"/>
      <c r="I10" s="112"/>
      <c r="J10" s="40"/>
      <c r="K10" s="43"/>
    </row>
    <row r="11" spans="1:70" s="1" customFormat="1" ht="14.45" customHeight="1">
      <c r="B11" s="39"/>
      <c r="C11" s="40"/>
      <c r="D11" s="35" t="s">
        <v>20</v>
      </c>
      <c r="E11" s="40"/>
      <c r="F11" s="33" t="s">
        <v>21</v>
      </c>
      <c r="G11" s="40"/>
      <c r="H11" s="40"/>
      <c r="I11" s="113" t="s">
        <v>22</v>
      </c>
      <c r="J11" s="33" t="s">
        <v>21</v>
      </c>
      <c r="K11" s="43"/>
    </row>
    <row r="12" spans="1:70" s="1" customFormat="1" ht="14.45" customHeight="1">
      <c r="B12" s="39"/>
      <c r="C12" s="40"/>
      <c r="D12" s="35" t="s">
        <v>23</v>
      </c>
      <c r="E12" s="40"/>
      <c r="F12" s="33" t="s">
        <v>34</v>
      </c>
      <c r="G12" s="40"/>
      <c r="H12" s="40"/>
      <c r="I12" s="113" t="s">
        <v>25</v>
      </c>
      <c r="J12" s="114" t="str">
        <f>'Rekapitulace stavby'!AN8</f>
        <v>3. 5. 2018</v>
      </c>
      <c r="K12" s="43"/>
    </row>
    <row r="13" spans="1:70" s="1" customFormat="1" ht="10.9" customHeight="1">
      <c r="B13" s="39"/>
      <c r="C13" s="40"/>
      <c r="D13" s="40"/>
      <c r="E13" s="40"/>
      <c r="F13" s="40"/>
      <c r="G13" s="40"/>
      <c r="H13" s="40"/>
      <c r="I13" s="112"/>
      <c r="J13" s="40"/>
      <c r="K13" s="43"/>
    </row>
    <row r="14" spans="1:70" s="1" customFormat="1" ht="14.45" customHeight="1">
      <c r="B14" s="39"/>
      <c r="C14" s="40"/>
      <c r="D14" s="35" t="s">
        <v>27</v>
      </c>
      <c r="E14" s="40"/>
      <c r="F14" s="40"/>
      <c r="G14" s="40"/>
      <c r="H14" s="40"/>
      <c r="I14" s="113" t="s">
        <v>28</v>
      </c>
      <c r="J14" s="33" t="str">
        <f>IF('Rekapitulace stavby'!AN10="","",'Rekapitulace stavby'!AN10)</f>
        <v/>
      </c>
      <c r="K14" s="43"/>
    </row>
    <row r="15" spans="1:70" s="1" customFormat="1" ht="18" customHeight="1">
      <c r="B15" s="39"/>
      <c r="C15" s="40"/>
      <c r="D15" s="40"/>
      <c r="E15" s="33" t="str">
        <f>IF('Rekapitulace stavby'!E11="","",'Rekapitulace stavby'!E11)</f>
        <v>Město Cheb</v>
      </c>
      <c r="F15" s="40"/>
      <c r="G15" s="40"/>
      <c r="H15" s="40"/>
      <c r="I15" s="113" t="s">
        <v>30</v>
      </c>
      <c r="J15" s="33" t="str">
        <f>IF('Rekapitulace stavby'!AN11="","",'Rekapitulace stavby'!AN11)</f>
        <v/>
      </c>
      <c r="K15" s="43"/>
    </row>
    <row r="16" spans="1:70" s="1" customFormat="1" ht="6.95" customHeight="1">
      <c r="B16" s="39"/>
      <c r="C16" s="40"/>
      <c r="D16" s="40"/>
      <c r="E16" s="40"/>
      <c r="F16" s="40"/>
      <c r="G16" s="40"/>
      <c r="H16" s="40"/>
      <c r="I16" s="112"/>
      <c r="J16" s="40"/>
      <c r="K16" s="43"/>
    </row>
    <row r="17" spans="2:11" s="1" customFormat="1" ht="14.45" customHeight="1">
      <c r="B17" s="39"/>
      <c r="C17" s="40"/>
      <c r="D17" s="35" t="s">
        <v>31</v>
      </c>
      <c r="E17" s="40"/>
      <c r="F17" s="40"/>
      <c r="G17" s="40"/>
      <c r="H17" s="40"/>
      <c r="I17" s="113" t="s">
        <v>28</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13" t="s">
        <v>30</v>
      </c>
      <c r="J18" s="33" t="str">
        <f>IF('Rekapitulace stavby'!AN14="Vyplň údaj","",IF('Rekapitulace stavby'!AN14="","",'Rekapitulace stavby'!AN14))</f>
        <v/>
      </c>
      <c r="K18" s="43"/>
    </row>
    <row r="19" spans="2:11" s="1" customFormat="1" ht="6.95" customHeight="1">
      <c r="B19" s="39"/>
      <c r="C19" s="40"/>
      <c r="D19" s="40"/>
      <c r="E19" s="40"/>
      <c r="F19" s="40"/>
      <c r="G19" s="40"/>
      <c r="H19" s="40"/>
      <c r="I19" s="112"/>
      <c r="J19" s="40"/>
      <c r="K19" s="43"/>
    </row>
    <row r="20" spans="2:11" s="1" customFormat="1" ht="14.45" customHeight="1">
      <c r="B20" s="39"/>
      <c r="C20" s="40"/>
      <c r="D20" s="35" t="s">
        <v>33</v>
      </c>
      <c r="E20" s="40"/>
      <c r="F20" s="40"/>
      <c r="G20" s="40"/>
      <c r="H20" s="40"/>
      <c r="I20" s="113" t="s">
        <v>28</v>
      </c>
      <c r="J20" s="33" t="str">
        <f>IF('Rekapitulace stavby'!AN16="","",'Rekapitulace stavby'!AN16)</f>
        <v/>
      </c>
      <c r="K20" s="43"/>
    </row>
    <row r="21" spans="2:11" s="1" customFormat="1" ht="18" customHeight="1">
      <c r="B21" s="39"/>
      <c r="C21" s="40"/>
      <c r="D21" s="40"/>
      <c r="E21" s="33" t="str">
        <f>IF('Rekapitulace stavby'!E17="","",'Rekapitulace stavby'!E17)</f>
        <v xml:space="preserve"> </v>
      </c>
      <c r="F21" s="40"/>
      <c r="G21" s="40"/>
      <c r="H21" s="40"/>
      <c r="I21" s="113" t="s">
        <v>30</v>
      </c>
      <c r="J21" s="33" t="str">
        <f>IF('Rekapitulace stavby'!AN17="","",'Rekapitulace stavby'!AN17)</f>
        <v/>
      </c>
      <c r="K21" s="43"/>
    </row>
    <row r="22" spans="2:11" s="1" customFormat="1" ht="6.95" customHeight="1">
      <c r="B22" s="39"/>
      <c r="C22" s="40"/>
      <c r="D22" s="40"/>
      <c r="E22" s="40"/>
      <c r="F22" s="40"/>
      <c r="G22" s="40"/>
      <c r="H22" s="40"/>
      <c r="I22" s="112"/>
      <c r="J22" s="40"/>
      <c r="K22" s="43"/>
    </row>
    <row r="23" spans="2:11" s="1" customFormat="1" ht="14.45" customHeight="1">
      <c r="B23" s="39"/>
      <c r="C23" s="40"/>
      <c r="D23" s="35" t="s">
        <v>35</v>
      </c>
      <c r="E23" s="40"/>
      <c r="F23" s="40"/>
      <c r="G23" s="40"/>
      <c r="H23" s="40"/>
      <c r="I23" s="112"/>
      <c r="J23" s="40"/>
      <c r="K23" s="43"/>
    </row>
    <row r="24" spans="2:11" s="6" customFormat="1" ht="16.5" customHeight="1">
      <c r="B24" s="115"/>
      <c r="C24" s="116"/>
      <c r="D24" s="116"/>
      <c r="E24" s="314" t="s">
        <v>21</v>
      </c>
      <c r="F24" s="314"/>
      <c r="G24" s="314"/>
      <c r="H24" s="314"/>
      <c r="I24" s="117"/>
      <c r="J24" s="116"/>
      <c r="K24" s="118"/>
    </row>
    <row r="25" spans="2:11" s="1" customFormat="1" ht="6.95" customHeight="1">
      <c r="B25" s="39"/>
      <c r="C25" s="40"/>
      <c r="D25" s="40"/>
      <c r="E25" s="40"/>
      <c r="F25" s="40"/>
      <c r="G25" s="40"/>
      <c r="H25" s="40"/>
      <c r="I25" s="112"/>
      <c r="J25" s="40"/>
      <c r="K25" s="43"/>
    </row>
    <row r="26" spans="2:11" s="1" customFormat="1" ht="6.95" customHeight="1">
      <c r="B26" s="39"/>
      <c r="C26" s="40"/>
      <c r="D26" s="83"/>
      <c r="E26" s="83"/>
      <c r="F26" s="83"/>
      <c r="G26" s="83"/>
      <c r="H26" s="83"/>
      <c r="I26" s="119"/>
      <c r="J26" s="83"/>
      <c r="K26" s="120"/>
    </row>
    <row r="27" spans="2:11" s="1" customFormat="1" ht="25.35" customHeight="1">
      <c r="B27" s="39"/>
      <c r="C27" s="40"/>
      <c r="D27" s="121" t="s">
        <v>36</v>
      </c>
      <c r="E27" s="40"/>
      <c r="F27" s="40"/>
      <c r="G27" s="40"/>
      <c r="H27" s="40"/>
      <c r="I27" s="112"/>
      <c r="J27" s="122">
        <f>ROUND(J95,2)</f>
        <v>0</v>
      </c>
      <c r="K27" s="43"/>
    </row>
    <row r="28" spans="2:11" s="1" customFormat="1" ht="6.95" customHeight="1">
      <c r="B28" s="39"/>
      <c r="C28" s="40"/>
      <c r="D28" s="83"/>
      <c r="E28" s="83"/>
      <c r="F28" s="83"/>
      <c r="G28" s="83"/>
      <c r="H28" s="83"/>
      <c r="I28" s="119"/>
      <c r="J28" s="83"/>
      <c r="K28" s="120"/>
    </row>
    <row r="29" spans="2:11" s="1" customFormat="1" ht="14.45" customHeight="1">
      <c r="B29" s="39"/>
      <c r="C29" s="40"/>
      <c r="D29" s="40"/>
      <c r="E29" s="40"/>
      <c r="F29" s="44" t="s">
        <v>38</v>
      </c>
      <c r="G29" s="40"/>
      <c r="H29" s="40"/>
      <c r="I29" s="123" t="s">
        <v>37</v>
      </c>
      <c r="J29" s="44" t="s">
        <v>39</v>
      </c>
      <c r="K29" s="43"/>
    </row>
    <row r="30" spans="2:11" s="1" customFormat="1" ht="14.45" customHeight="1">
      <c r="B30" s="39"/>
      <c r="C30" s="40"/>
      <c r="D30" s="47" t="s">
        <v>40</v>
      </c>
      <c r="E30" s="47" t="s">
        <v>41</v>
      </c>
      <c r="F30" s="124">
        <f>ROUND(SUM(BE95:BE593), 2)</f>
        <v>0</v>
      </c>
      <c r="G30" s="40"/>
      <c r="H30" s="40"/>
      <c r="I30" s="125">
        <v>0.21</v>
      </c>
      <c r="J30" s="124">
        <f>ROUND(ROUND((SUM(BE95:BE593)), 2)*I30, 2)</f>
        <v>0</v>
      </c>
      <c r="K30" s="43"/>
    </row>
    <row r="31" spans="2:11" s="1" customFormat="1" ht="14.45" customHeight="1">
      <c r="B31" s="39"/>
      <c r="C31" s="40"/>
      <c r="D31" s="40"/>
      <c r="E31" s="47" t="s">
        <v>42</v>
      </c>
      <c r="F31" s="124">
        <f>ROUND(SUM(BF95:BF593), 2)</f>
        <v>0</v>
      </c>
      <c r="G31" s="40"/>
      <c r="H31" s="40"/>
      <c r="I31" s="125">
        <v>0.15</v>
      </c>
      <c r="J31" s="124">
        <f>ROUND(ROUND((SUM(BF95:BF593)), 2)*I31, 2)</f>
        <v>0</v>
      </c>
      <c r="K31" s="43"/>
    </row>
    <row r="32" spans="2:11" s="1" customFormat="1" ht="14.45" hidden="1" customHeight="1">
      <c r="B32" s="39"/>
      <c r="C32" s="40"/>
      <c r="D32" s="40"/>
      <c r="E32" s="47" t="s">
        <v>43</v>
      </c>
      <c r="F32" s="124">
        <f>ROUND(SUM(BG95:BG593), 2)</f>
        <v>0</v>
      </c>
      <c r="G32" s="40"/>
      <c r="H32" s="40"/>
      <c r="I32" s="125">
        <v>0.21</v>
      </c>
      <c r="J32" s="124">
        <v>0</v>
      </c>
      <c r="K32" s="43"/>
    </row>
    <row r="33" spans="2:11" s="1" customFormat="1" ht="14.45" hidden="1" customHeight="1">
      <c r="B33" s="39"/>
      <c r="C33" s="40"/>
      <c r="D33" s="40"/>
      <c r="E33" s="47" t="s">
        <v>44</v>
      </c>
      <c r="F33" s="124">
        <f>ROUND(SUM(BH95:BH593), 2)</f>
        <v>0</v>
      </c>
      <c r="G33" s="40"/>
      <c r="H33" s="40"/>
      <c r="I33" s="125">
        <v>0.15</v>
      </c>
      <c r="J33" s="124">
        <v>0</v>
      </c>
      <c r="K33" s="43"/>
    </row>
    <row r="34" spans="2:11" s="1" customFormat="1" ht="14.45" hidden="1" customHeight="1">
      <c r="B34" s="39"/>
      <c r="C34" s="40"/>
      <c r="D34" s="40"/>
      <c r="E34" s="47" t="s">
        <v>45</v>
      </c>
      <c r="F34" s="124">
        <f>ROUND(SUM(BI95:BI593), 2)</f>
        <v>0</v>
      </c>
      <c r="G34" s="40"/>
      <c r="H34" s="40"/>
      <c r="I34" s="125">
        <v>0</v>
      </c>
      <c r="J34" s="124">
        <v>0</v>
      </c>
      <c r="K34" s="43"/>
    </row>
    <row r="35" spans="2:11" s="1" customFormat="1" ht="6.95" customHeight="1">
      <c r="B35" s="39"/>
      <c r="C35" s="40"/>
      <c r="D35" s="40"/>
      <c r="E35" s="40"/>
      <c r="F35" s="40"/>
      <c r="G35" s="40"/>
      <c r="H35" s="40"/>
      <c r="I35" s="112"/>
      <c r="J35" s="40"/>
      <c r="K35" s="43"/>
    </row>
    <row r="36" spans="2:11" s="1" customFormat="1" ht="25.35" customHeight="1">
      <c r="B36" s="39"/>
      <c r="C36" s="126"/>
      <c r="D36" s="127" t="s">
        <v>46</v>
      </c>
      <c r="E36" s="77"/>
      <c r="F36" s="77"/>
      <c r="G36" s="128" t="s">
        <v>47</v>
      </c>
      <c r="H36" s="129" t="s">
        <v>48</v>
      </c>
      <c r="I36" s="130"/>
      <c r="J36" s="131">
        <f>SUM(J27:J34)</f>
        <v>0</v>
      </c>
      <c r="K36" s="132"/>
    </row>
    <row r="37" spans="2:11" s="1" customFormat="1" ht="14.45" customHeight="1">
      <c r="B37" s="54"/>
      <c r="C37" s="55"/>
      <c r="D37" s="55"/>
      <c r="E37" s="55"/>
      <c r="F37" s="55"/>
      <c r="G37" s="55"/>
      <c r="H37" s="55"/>
      <c r="I37" s="133"/>
      <c r="J37" s="55"/>
      <c r="K37" s="56"/>
    </row>
    <row r="41" spans="2:11" s="1" customFormat="1" ht="6.95" customHeight="1">
      <c r="B41" s="134"/>
      <c r="C41" s="135"/>
      <c r="D41" s="135"/>
      <c r="E41" s="135"/>
      <c r="F41" s="135"/>
      <c r="G41" s="135"/>
      <c r="H41" s="135"/>
      <c r="I41" s="136"/>
      <c r="J41" s="135"/>
      <c r="K41" s="137"/>
    </row>
    <row r="42" spans="2:11" s="1" customFormat="1" ht="36.950000000000003" customHeight="1">
      <c r="B42" s="39"/>
      <c r="C42" s="28" t="s">
        <v>88</v>
      </c>
      <c r="D42" s="40"/>
      <c r="E42" s="40"/>
      <c r="F42" s="40"/>
      <c r="G42" s="40"/>
      <c r="H42" s="40"/>
      <c r="I42" s="112"/>
      <c r="J42" s="40"/>
      <c r="K42" s="43"/>
    </row>
    <row r="43" spans="2:11" s="1" customFormat="1" ht="6.95" customHeight="1">
      <c r="B43" s="39"/>
      <c r="C43" s="40"/>
      <c r="D43" s="40"/>
      <c r="E43" s="40"/>
      <c r="F43" s="40"/>
      <c r="G43" s="40"/>
      <c r="H43" s="40"/>
      <c r="I43" s="112"/>
      <c r="J43" s="40"/>
      <c r="K43" s="43"/>
    </row>
    <row r="44" spans="2:11" s="1" customFormat="1" ht="14.45" customHeight="1">
      <c r="B44" s="39"/>
      <c r="C44" s="35" t="s">
        <v>18</v>
      </c>
      <c r="D44" s="40"/>
      <c r="E44" s="40"/>
      <c r="F44" s="40"/>
      <c r="G44" s="40"/>
      <c r="H44" s="40"/>
      <c r="I44" s="112"/>
      <c r="J44" s="40"/>
      <c r="K44" s="43"/>
    </row>
    <row r="45" spans="2:11" s="1" customFormat="1" ht="16.5" customHeight="1">
      <c r="B45" s="39"/>
      <c r="C45" s="40"/>
      <c r="D45" s="40"/>
      <c r="E45" s="345" t="str">
        <f>E7</f>
        <v>Snížení energetické náročnosti městského úřadu, Cheb</v>
      </c>
      <c r="F45" s="346"/>
      <c r="G45" s="346"/>
      <c r="H45" s="346"/>
      <c r="I45" s="112"/>
      <c r="J45" s="40"/>
      <c r="K45" s="43"/>
    </row>
    <row r="46" spans="2:11" s="1" customFormat="1" ht="14.45" customHeight="1">
      <c r="B46" s="39"/>
      <c r="C46" s="35" t="s">
        <v>86</v>
      </c>
      <c r="D46" s="40"/>
      <c r="E46" s="40"/>
      <c r="F46" s="40"/>
      <c r="G46" s="40"/>
      <c r="H46" s="40"/>
      <c r="I46" s="112"/>
      <c r="J46" s="40"/>
      <c r="K46" s="43"/>
    </row>
    <row r="47" spans="2:11" s="1" customFormat="1" ht="17.25" customHeight="1">
      <c r="B47" s="39"/>
      <c r="C47" s="40"/>
      <c r="D47" s="40"/>
      <c r="E47" s="347" t="str">
        <f>E9</f>
        <v>01.1 2017109 Pol - 01.1 2017109 Pol</v>
      </c>
      <c r="F47" s="348"/>
      <c r="G47" s="348"/>
      <c r="H47" s="348"/>
      <c r="I47" s="112"/>
      <c r="J47" s="40"/>
      <c r="K47" s="43"/>
    </row>
    <row r="48" spans="2:11" s="1" customFormat="1" ht="6.95" customHeight="1">
      <c r="B48" s="39"/>
      <c r="C48" s="40"/>
      <c r="D48" s="40"/>
      <c r="E48" s="40"/>
      <c r="F48" s="40"/>
      <c r="G48" s="40"/>
      <c r="H48" s="40"/>
      <c r="I48" s="112"/>
      <c r="J48" s="40"/>
      <c r="K48" s="43"/>
    </row>
    <row r="49" spans="2:47" s="1" customFormat="1" ht="18" customHeight="1">
      <c r="B49" s="39"/>
      <c r="C49" s="35" t="s">
        <v>23</v>
      </c>
      <c r="D49" s="40"/>
      <c r="E49" s="40"/>
      <c r="F49" s="33" t="str">
        <f>F12</f>
        <v xml:space="preserve"> </v>
      </c>
      <c r="G49" s="40"/>
      <c r="H49" s="40"/>
      <c r="I49" s="113" t="s">
        <v>25</v>
      </c>
      <c r="J49" s="114" t="str">
        <f>IF(J12="","",J12)</f>
        <v>3. 5. 2018</v>
      </c>
      <c r="K49" s="43"/>
    </row>
    <row r="50" spans="2:47" s="1" customFormat="1" ht="6.95" customHeight="1">
      <c r="B50" s="39"/>
      <c r="C50" s="40"/>
      <c r="D50" s="40"/>
      <c r="E50" s="40"/>
      <c r="F50" s="40"/>
      <c r="G50" s="40"/>
      <c r="H50" s="40"/>
      <c r="I50" s="112"/>
      <c r="J50" s="40"/>
      <c r="K50" s="43"/>
    </row>
    <row r="51" spans="2:47" s="1" customFormat="1">
      <c r="B51" s="39"/>
      <c r="C51" s="35" t="s">
        <v>27</v>
      </c>
      <c r="D51" s="40"/>
      <c r="E51" s="40"/>
      <c r="F51" s="33" t="str">
        <f>E15</f>
        <v>Město Cheb</v>
      </c>
      <c r="G51" s="40"/>
      <c r="H51" s="40"/>
      <c r="I51" s="113" t="s">
        <v>33</v>
      </c>
      <c r="J51" s="314" t="str">
        <f>E21</f>
        <v xml:space="preserve"> </v>
      </c>
      <c r="K51" s="43"/>
    </row>
    <row r="52" spans="2:47" s="1" customFormat="1" ht="14.45" customHeight="1">
      <c r="B52" s="39"/>
      <c r="C52" s="35" t="s">
        <v>31</v>
      </c>
      <c r="D52" s="40"/>
      <c r="E52" s="40"/>
      <c r="F52" s="33" t="str">
        <f>IF(E18="","",E18)</f>
        <v/>
      </c>
      <c r="G52" s="40"/>
      <c r="H52" s="40"/>
      <c r="I52" s="112"/>
      <c r="J52" s="349"/>
      <c r="K52" s="43"/>
    </row>
    <row r="53" spans="2:47" s="1" customFormat="1" ht="10.35" customHeight="1">
      <c r="B53" s="39"/>
      <c r="C53" s="40"/>
      <c r="D53" s="40"/>
      <c r="E53" s="40"/>
      <c r="F53" s="40"/>
      <c r="G53" s="40"/>
      <c r="H53" s="40"/>
      <c r="I53" s="112"/>
      <c r="J53" s="40"/>
      <c r="K53" s="43"/>
    </row>
    <row r="54" spans="2:47" s="1" customFormat="1" ht="29.25" customHeight="1">
      <c r="B54" s="39"/>
      <c r="C54" s="138" t="s">
        <v>89</v>
      </c>
      <c r="D54" s="126"/>
      <c r="E54" s="126"/>
      <c r="F54" s="126"/>
      <c r="G54" s="126"/>
      <c r="H54" s="126"/>
      <c r="I54" s="139"/>
      <c r="J54" s="140" t="s">
        <v>90</v>
      </c>
      <c r="K54" s="141"/>
    </row>
    <row r="55" spans="2:47" s="1" customFormat="1" ht="10.35" customHeight="1">
      <c r="B55" s="39"/>
      <c r="C55" s="40"/>
      <c r="D55" s="40"/>
      <c r="E55" s="40"/>
      <c r="F55" s="40"/>
      <c r="G55" s="40"/>
      <c r="H55" s="40"/>
      <c r="I55" s="112"/>
      <c r="J55" s="40"/>
      <c r="K55" s="43"/>
    </row>
    <row r="56" spans="2:47" s="1" customFormat="1" ht="29.25" customHeight="1">
      <c r="B56" s="39"/>
      <c r="C56" s="142" t="s">
        <v>91</v>
      </c>
      <c r="D56" s="40"/>
      <c r="E56" s="40"/>
      <c r="F56" s="40"/>
      <c r="G56" s="40"/>
      <c r="H56" s="40"/>
      <c r="I56" s="112"/>
      <c r="J56" s="122">
        <f>J95</f>
        <v>0</v>
      </c>
      <c r="K56" s="43"/>
      <c r="AU56" s="22" t="s">
        <v>92</v>
      </c>
    </row>
    <row r="57" spans="2:47" s="7" customFormat="1" ht="24.95" customHeight="1">
      <c r="B57" s="143"/>
      <c r="C57" s="144"/>
      <c r="D57" s="145" t="s">
        <v>93</v>
      </c>
      <c r="E57" s="146"/>
      <c r="F57" s="146"/>
      <c r="G57" s="146"/>
      <c r="H57" s="146"/>
      <c r="I57" s="147"/>
      <c r="J57" s="148">
        <f>J96</f>
        <v>0</v>
      </c>
      <c r="K57" s="149"/>
    </row>
    <row r="58" spans="2:47" s="7" customFormat="1" ht="24.95" customHeight="1">
      <c r="B58" s="143"/>
      <c r="C58" s="144"/>
      <c r="D58" s="145" t="s">
        <v>94</v>
      </c>
      <c r="E58" s="146"/>
      <c r="F58" s="146"/>
      <c r="G58" s="146"/>
      <c r="H58" s="146"/>
      <c r="I58" s="147"/>
      <c r="J58" s="148">
        <f>J166</f>
        <v>0</v>
      </c>
      <c r="K58" s="149"/>
    </row>
    <row r="59" spans="2:47" s="7" customFormat="1" ht="24.95" customHeight="1">
      <c r="B59" s="143"/>
      <c r="C59" s="144"/>
      <c r="D59" s="145" t="s">
        <v>95</v>
      </c>
      <c r="E59" s="146"/>
      <c r="F59" s="146"/>
      <c r="G59" s="146"/>
      <c r="H59" s="146"/>
      <c r="I59" s="147"/>
      <c r="J59" s="148">
        <f>J177</f>
        <v>0</v>
      </c>
      <c r="K59" s="149"/>
    </row>
    <row r="60" spans="2:47" s="7" customFormat="1" ht="24.95" customHeight="1">
      <c r="B60" s="143"/>
      <c r="C60" s="144"/>
      <c r="D60" s="145" t="s">
        <v>96</v>
      </c>
      <c r="E60" s="146"/>
      <c r="F60" s="146"/>
      <c r="G60" s="146"/>
      <c r="H60" s="146"/>
      <c r="I60" s="147"/>
      <c r="J60" s="148">
        <f>J186</f>
        <v>0</v>
      </c>
      <c r="K60" s="149"/>
    </row>
    <row r="61" spans="2:47" s="7" customFormat="1" ht="24.95" customHeight="1">
      <c r="B61" s="143"/>
      <c r="C61" s="144"/>
      <c r="D61" s="145" t="s">
        <v>97</v>
      </c>
      <c r="E61" s="146"/>
      <c r="F61" s="146"/>
      <c r="G61" s="146"/>
      <c r="H61" s="146"/>
      <c r="I61" s="147"/>
      <c r="J61" s="148">
        <f>J205</f>
        <v>0</v>
      </c>
      <c r="K61" s="149"/>
    </row>
    <row r="62" spans="2:47" s="7" customFormat="1" ht="24.95" customHeight="1">
      <c r="B62" s="143"/>
      <c r="C62" s="144"/>
      <c r="D62" s="145" t="s">
        <v>98</v>
      </c>
      <c r="E62" s="146"/>
      <c r="F62" s="146"/>
      <c r="G62" s="146"/>
      <c r="H62" s="146"/>
      <c r="I62" s="147"/>
      <c r="J62" s="148">
        <f>J255</f>
        <v>0</v>
      </c>
      <c r="K62" s="149"/>
    </row>
    <row r="63" spans="2:47" s="7" customFormat="1" ht="24.95" customHeight="1">
      <c r="B63" s="143"/>
      <c r="C63" s="144"/>
      <c r="D63" s="145" t="s">
        <v>99</v>
      </c>
      <c r="E63" s="146"/>
      <c r="F63" s="146"/>
      <c r="G63" s="146"/>
      <c r="H63" s="146"/>
      <c r="I63" s="147"/>
      <c r="J63" s="148">
        <f>J257</f>
        <v>0</v>
      </c>
      <c r="K63" s="149"/>
    </row>
    <row r="64" spans="2:47" s="7" customFormat="1" ht="24.95" customHeight="1">
      <c r="B64" s="143"/>
      <c r="C64" s="144"/>
      <c r="D64" s="145" t="s">
        <v>100</v>
      </c>
      <c r="E64" s="146"/>
      <c r="F64" s="146"/>
      <c r="G64" s="146"/>
      <c r="H64" s="146"/>
      <c r="I64" s="147"/>
      <c r="J64" s="148">
        <f>J317</f>
        <v>0</v>
      </c>
      <c r="K64" s="149"/>
    </row>
    <row r="65" spans="2:11" s="7" customFormat="1" ht="24.95" customHeight="1">
      <c r="B65" s="143"/>
      <c r="C65" s="144"/>
      <c r="D65" s="145" t="s">
        <v>101</v>
      </c>
      <c r="E65" s="146"/>
      <c r="F65" s="146"/>
      <c r="G65" s="146"/>
      <c r="H65" s="146"/>
      <c r="I65" s="147"/>
      <c r="J65" s="148">
        <f>J365</f>
        <v>0</v>
      </c>
      <c r="K65" s="149"/>
    </row>
    <row r="66" spans="2:11" s="7" customFormat="1" ht="24.95" customHeight="1">
      <c r="B66" s="143"/>
      <c r="C66" s="144"/>
      <c r="D66" s="145" t="s">
        <v>102</v>
      </c>
      <c r="E66" s="146"/>
      <c r="F66" s="146"/>
      <c r="G66" s="146"/>
      <c r="H66" s="146"/>
      <c r="I66" s="147"/>
      <c r="J66" s="148">
        <f>J376</f>
        <v>0</v>
      </c>
      <c r="K66" s="149"/>
    </row>
    <row r="67" spans="2:11" s="7" customFormat="1" ht="24.95" customHeight="1">
      <c r="B67" s="143"/>
      <c r="C67" s="144"/>
      <c r="D67" s="145" t="s">
        <v>103</v>
      </c>
      <c r="E67" s="146"/>
      <c r="F67" s="146"/>
      <c r="G67" s="146"/>
      <c r="H67" s="146"/>
      <c r="I67" s="147"/>
      <c r="J67" s="148">
        <f>J390</f>
        <v>0</v>
      </c>
      <c r="K67" s="149"/>
    </row>
    <row r="68" spans="2:11" s="7" customFormat="1" ht="24.95" customHeight="1">
      <c r="B68" s="143"/>
      <c r="C68" s="144"/>
      <c r="D68" s="145" t="s">
        <v>104</v>
      </c>
      <c r="E68" s="146"/>
      <c r="F68" s="146"/>
      <c r="G68" s="146"/>
      <c r="H68" s="146"/>
      <c r="I68" s="147"/>
      <c r="J68" s="148">
        <f>J415</f>
        <v>0</v>
      </c>
      <c r="K68" s="149"/>
    </row>
    <row r="69" spans="2:11" s="7" customFormat="1" ht="24.95" customHeight="1">
      <c r="B69" s="143"/>
      <c r="C69" s="144"/>
      <c r="D69" s="145" t="s">
        <v>105</v>
      </c>
      <c r="E69" s="146"/>
      <c r="F69" s="146"/>
      <c r="G69" s="146"/>
      <c r="H69" s="146"/>
      <c r="I69" s="147"/>
      <c r="J69" s="148">
        <f>J450</f>
        <v>0</v>
      </c>
      <c r="K69" s="149"/>
    </row>
    <row r="70" spans="2:11" s="7" customFormat="1" ht="24.95" customHeight="1">
      <c r="B70" s="143"/>
      <c r="C70" s="144"/>
      <c r="D70" s="145" t="s">
        <v>106</v>
      </c>
      <c r="E70" s="146"/>
      <c r="F70" s="146"/>
      <c r="G70" s="146"/>
      <c r="H70" s="146"/>
      <c r="I70" s="147"/>
      <c r="J70" s="148">
        <f>J484</f>
        <v>0</v>
      </c>
      <c r="K70" s="149"/>
    </row>
    <row r="71" spans="2:11" s="7" customFormat="1" ht="24.95" customHeight="1">
      <c r="B71" s="143"/>
      <c r="C71" s="144"/>
      <c r="D71" s="145" t="s">
        <v>107</v>
      </c>
      <c r="E71" s="146"/>
      <c r="F71" s="146"/>
      <c r="G71" s="146"/>
      <c r="H71" s="146"/>
      <c r="I71" s="147"/>
      <c r="J71" s="148">
        <f>J530</f>
        <v>0</v>
      </c>
      <c r="K71" s="149"/>
    </row>
    <row r="72" spans="2:11" s="7" customFormat="1" ht="24.95" customHeight="1">
      <c r="B72" s="143"/>
      <c r="C72" s="144"/>
      <c r="D72" s="145" t="s">
        <v>108</v>
      </c>
      <c r="E72" s="146"/>
      <c r="F72" s="146"/>
      <c r="G72" s="146"/>
      <c r="H72" s="146"/>
      <c r="I72" s="147"/>
      <c r="J72" s="148">
        <f>J535</f>
        <v>0</v>
      </c>
      <c r="K72" s="149"/>
    </row>
    <row r="73" spans="2:11" s="7" customFormat="1" ht="24.95" customHeight="1">
      <c r="B73" s="143"/>
      <c r="C73" s="144"/>
      <c r="D73" s="145" t="s">
        <v>109</v>
      </c>
      <c r="E73" s="146"/>
      <c r="F73" s="146"/>
      <c r="G73" s="146"/>
      <c r="H73" s="146"/>
      <c r="I73" s="147"/>
      <c r="J73" s="148">
        <f>J579</f>
        <v>0</v>
      </c>
      <c r="K73" s="149"/>
    </row>
    <row r="74" spans="2:11" s="7" customFormat="1" ht="24.95" customHeight="1">
      <c r="B74" s="143"/>
      <c r="C74" s="144"/>
      <c r="D74" s="145" t="s">
        <v>110</v>
      </c>
      <c r="E74" s="146"/>
      <c r="F74" s="146"/>
      <c r="G74" s="146"/>
      <c r="H74" s="146"/>
      <c r="I74" s="147"/>
      <c r="J74" s="148">
        <f>J588</f>
        <v>0</v>
      </c>
      <c r="K74" s="149"/>
    </row>
    <row r="75" spans="2:11" s="7" customFormat="1" ht="24.95" customHeight="1">
      <c r="B75" s="143"/>
      <c r="C75" s="144"/>
      <c r="D75" s="145" t="s">
        <v>111</v>
      </c>
      <c r="E75" s="146"/>
      <c r="F75" s="146"/>
      <c r="G75" s="146"/>
      <c r="H75" s="146"/>
      <c r="I75" s="147"/>
      <c r="J75" s="148">
        <f>J591</f>
        <v>0</v>
      </c>
      <c r="K75" s="149"/>
    </row>
    <row r="76" spans="2:11" s="1" customFormat="1" ht="21.75" customHeight="1">
      <c r="B76" s="39"/>
      <c r="C76" s="40"/>
      <c r="D76" s="40"/>
      <c r="E76" s="40"/>
      <c r="F76" s="40"/>
      <c r="G76" s="40"/>
      <c r="H76" s="40"/>
      <c r="I76" s="112"/>
      <c r="J76" s="40"/>
      <c r="K76" s="43"/>
    </row>
    <row r="77" spans="2:11" s="1" customFormat="1" ht="6.95" customHeight="1">
      <c r="B77" s="54"/>
      <c r="C77" s="55"/>
      <c r="D77" s="55"/>
      <c r="E77" s="55"/>
      <c r="F77" s="55"/>
      <c r="G77" s="55"/>
      <c r="H77" s="55"/>
      <c r="I77" s="133"/>
      <c r="J77" s="55"/>
      <c r="K77" s="56"/>
    </row>
    <row r="81" spans="2:63" s="1" customFormat="1" ht="6.95" customHeight="1">
      <c r="B81" s="57"/>
      <c r="C81" s="58"/>
      <c r="D81" s="58"/>
      <c r="E81" s="58"/>
      <c r="F81" s="58"/>
      <c r="G81" s="58"/>
      <c r="H81" s="58"/>
      <c r="I81" s="136"/>
      <c r="J81" s="58"/>
      <c r="K81" s="58"/>
      <c r="L81" s="59"/>
    </row>
    <row r="82" spans="2:63" s="1" customFormat="1" ht="36.950000000000003" customHeight="1">
      <c r="B82" s="39"/>
      <c r="C82" s="60" t="s">
        <v>112</v>
      </c>
      <c r="D82" s="61"/>
      <c r="E82" s="61"/>
      <c r="F82" s="61"/>
      <c r="G82" s="61"/>
      <c r="H82" s="61"/>
      <c r="I82" s="150"/>
      <c r="J82" s="61"/>
      <c r="K82" s="61"/>
      <c r="L82" s="59"/>
    </row>
    <row r="83" spans="2:63" s="1" customFormat="1" ht="6.95" customHeight="1">
      <c r="B83" s="39"/>
      <c r="C83" s="61"/>
      <c r="D83" s="61"/>
      <c r="E83" s="61"/>
      <c r="F83" s="61"/>
      <c r="G83" s="61"/>
      <c r="H83" s="61"/>
      <c r="I83" s="150"/>
      <c r="J83" s="61"/>
      <c r="K83" s="61"/>
      <c r="L83" s="59"/>
    </row>
    <row r="84" spans="2:63" s="1" customFormat="1" ht="14.45" customHeight="1">
      <c r="B84" s="39"/>
      <c r="C84" s="63" t="s">
        <v>18</v>
      </c>
      <c r="D84" s="61"/>
      <c r="E84" s="61"/>
      <c r="F84" s="61"/>
      <c r="G84" s="61"/>
      <c r="H84" s="61"/>
      <c r="I84" s="150"/>
      <c r="J84" s="61"/>
      <c r="K84" s="61"/>
      <c r="L84" s="59"/>
    </row>
    <row r="85" spans="2:63" s="1" customFormat="1" ht="16.5" customHeight="1">
      <c r="B85" s="39"/>
      <c r="C85" s="61"/>
      <c r="D85" s="61"/>
      <c r="E85" s="350" t="str">
        <f>E7</f>
        <v>Snížení energetické náročnosti městského úřadu, Cheb</v>
      </c>
      <c r="F85" s="351"/>
      <c r="G85" s="351"/>
      <c r="H85" s="351"/>
      <c r="I85" s="150"/>
      <c r="J85" s="61"/>
      <c r="K85" s="61"/>
      <c r="L85" s="59"/>
    </row>
    <row r="86" spans="2:63" s="1" customFormat="1" ht="14.45" customHeight="1">
      <c r="B86" s="39"/>
      <c r="C86" s="63" t="s">
        <v>86</v>
      </c>
      <c r="D86" s="61"/>
      <c r="E86" s="61"/>
      <c r="F86" s="61"/>
      <c r="G86" s="61"/>
      <c r="H86" s="61"/>
      <c r="I86" s="150"/>
      <c r="J86" s="61"/>
      <c r="K86" s="61"/>
      <c r="L86" s="59"/>
    </row>
    <row r="87" spans="2:63" s="1" customFormat="1" ht="17.25" customHeight="1">
      <c r="B87" s="39"/>
      <c r="C87" s="61"/>
      <c r="D87" s="61"/>
      <c r="E87" s="325" t="str">
        <f>E9</f>
        <v>01.1 2017109 Pol - 01.1 2017109 Pol</v>
      </c>
      <c r="F87" s="352"/>
      <c r="G87" s="352"/>
      <c r="H87" s="352"/>
      <c r="I87" s="150"/>
      <c r="J87" s="61"/>
      <c r="K87" s="61"/>
      <c r="L87" s="59"/>
    </row>
    <row r="88" spans="2:63" s="1" customFormat="1" ht="6.95" customHeight="1">
      <c r="B88" s="39"/>
      <c r="C88" s="61"/>
      <c r="D88" s="61"/>
      <c r="E88" s="61"/>
      <c r="F88" s="61"/>
      <c r="G88" s="61"/>
      <c r="H88" s="61"/>
      <c r="I88" s="150"/>
      <c r="J88" s="61"/>
      <c r="K88" s="61"/>
      <c r="L88" s="59"/>
    </row>
    <row r="89" spans="2:63" s="1" customFormat="1" ht="18" customHeight="1">
      <c r="B89" s="39"/>
      <c r="C89" s="63" t="s">
        <v>23</v>
      </c>
      <c r="D89" s="61"/>
      <c r="E89" s="61"/>
      <c r="F89" s="151" t="str">
        <f>F12</f>
        <v xml:space="preserve"> </v>
      </c>
      <c r="G89" s="61"/>
      <c r="H89" s="61"/>
      <c r="I89" s="152" t="s">
        <v>25</v>
      </c>
      <c r="J89" s="71" t="str">
        <f>IF(J12="","",J12)</f>
        <v>3. 5. 2018</v>
      </c>
      <c r="K89" s="61"/>
      <c r="L89" s="59"/>
    </row>
    <row r="90" spans="2:63" s="1" customFormat="1" ht="6.95" customHeight="1">
      <c r="B90" s="39"/>
      <c r="C90" s="61"/>
      <c r="D90" s="61"/>
      <c r="E90" s="61"/>
      <c r="F90" s="61"/>
      <c r="G90" s="61"/>
      <c r="H90" s="61"/>
      <c r="I90" s="150"/>
      <c r="J90" s="61"/>
      <c r="K90" s="61"/>
      <c r="L90" s="59"/>
    </row>
    <row r="91" spans="2:63" s="1" customFormat="1">
      <c r="B91" s="39"/>
      <c r="C91" s="63" t="s">
        <v>27</v>
      </c>
      <c r="D91" s="61"/>
      <c r="E91" s="61"/>
      <c r="F91" s="151" t="str">
        <f>E15</f>
        <v>Město Cheb</v>
      </c>
      <c r="G91" s="61"/>
      <c r="H91" s="61"/>
      <c r="I91" s="152" t="s">
        <v>33</v>
      </c>
      <c r="J91" s="151" t="str">
        <f>E21</f>
        <v xml:space="preserve"> </v>
      </c>
      <c r="K91" s="61"/>
      <c r="L91" s="59"/>
    </row>
    <row r="92" spans="2:63" s="1" customFormat="1" ht="14.45" customHeight="1">
      <c r="B92" s="39"/>
      <c r="C92" s="63" t="s">
        <v>31</v>
      </c>
      <c r="D92" s="61"/>
      <c r="E92" s="61"/>
      <c r="F92" s="151" t="str">
        <f>IF(E18="","",E18)</f>
        <v/>
      </c>
      <c r="G92" s="61"/>
      <c r="H92" s="61"/>
      <c r="I92" s="150"/>
      <c r="J92" s="61"/>
      <c r="K92" s="61"/>
      <c r="L92" s="59"/>
    </row>
    <row r="93" spans="2:63" s="1" customFormat="1" ht="10.35" customHeight="1">
      <c r="B93" s="39"/>
      <c r="C93" s="61"/>
      <c r="D93" s="61"/>
      <c r="E93" s="61"/>
      <c r="F93" s="61"/>
      <c r="G93" s="61"/>
      <c r="H93" s="61"/>
      <c r="I93" s="150"/>
      <c r="J93" s="61"/>
      <c r="K93" s="61"/>
      <c r="L93" s="59"/>
    </row>
    <row r="94" spans="2:63" s="8" customFormat="1" ht="29.25" customHeight="1">
      <c r="B94" s="153"/>
      <c r="C94" s="154" t="s">
        <v>113</v>
      </c>
      <c r="D94" s="155" t="s">
        <v>55</v>
      </c>
      <c r="E94" s="155" t="s">
        <v>51</v>
      </c>
      <c r="F94" s="155" t="s">
        <v>114</v>
      </c>
      <c r="G94" s="155" t="s">
        <v>115</v>
      </c>
      <c r="H94" s="155" t="s">
        <v>116</v>
      </c>
      <c r="I94" s="156" t="s">
        <v>117</v>
      </c>
      <c r="J94" s="155" t="s">
        <v>90</v>
      </c>
      <c r="K94" s="157" t="s">
        <v>118</v>
      </c>
      <c r="L94" s="158"/>
      <c r="M94" s="79" t="s">
        <v>119</v>
      </c>
      <c r="N94" s="80" t="s">
        <v>40</v>
      </c>
      <c r="O94" s="80" t="s">
        <v>120</v>
      </c>
      <c r="P94" s="80" t="s">
        <v>121</v>
      </c>
      <c r="Q94" s="80" t="s">
        <v>122</v>
      </c>
      <c r="R94" s="80" t="s">
        <v>123</v>
      </c>
      <c r="S94" s="80" t="s">
        <v>124</v>
      </c>
      <c r="T94" s="81" t="s">
        <v>125</v>
      </c>
    </row>
    <row r="95" spans="2:63" s="1" customFormat="1" ht="29.25" customHeight="1">
      <c r="B95" s="39"/>
      <c r="C95" s="85" t="s">
        <v>91</v>
      </c>
      <c r="D95" s="61"/>
      <c r="E95" s="61"/>
      <c r="F95" s="61"/>
      <c r="G95" s="61"/>
      <c r="H95" s="61"/>
      <c r="I95" s="150"/>
      <c r="J95" s="159">
        <f>BK95</f>
        <v>0</v>
      </c>
      <c r="K95" s="61"/>
      <c r="L95" s="59"/>
      <c r="M95" s="82"/>
      <c r="N95" s="83"/>
      <c r="O95" s="83"/>
      <c r="P95" s="160">
        <f>P96+P166+P177+P186+P205+P255+P257+P317+P365+P376+P390+P415+P450+P484+P530+P535+P579+P588+P591</f>
        <v>0</v>
      </c>
      <c r="Q95" s="83"/>
      <c r="R95" s="160">
        <f>R96+R166+R177+R186+R205+R255+R257+R317+R365+R376+R390+R415+R450+R484+R530+R535+R579+R588+R591</f>
        <v>0</v>
      </c>
      <c r="S95" s="83"/>
      <c r="T95" s="161">
        <f>T96+T166+T177+T186+T205+T255+T257+T317+T365+T376+T390+T415+T450+T484+T530+T535+T579+T588+T591</f>
        <v>0</v>
      </c>
      <c r="AT95" s="22" t="s">
        <v>69</v>
      </c>
      <c r="AU95" s="22" t="s">
        <v>92</v>
      </c>
      <c r="BK95" s="162">
        <f>BK96+BK166+BK177+BK186+BK205+BK255+BK257+BK317+BK365+BK376+BK390+BK415+BK450+BK484+BK530+BK535+BK579+BK588+BK591</f>
        <v>0</v>
      </c>
    </row>
    <row r="96" spans="2:63" s="9" customFormat="1" ht="37.35" customHeight="1">
      <c r="B96" s="163"/>
      <c r="C96" s="164"/>
      <c r="D96" s="165" t="s">
        <v>69</v>
      </c>
      <c r="E96" s="166" t="s">
        <v>126</v>
      </c>
      <c r="F96" s="166" t="s">
        <v>127</v>
      </c>
      <c r="G96" s="164"/>
      <c r="H96" s="164"/>
      <c r="I96" s="167"/>
      <c r="J96" s="168">
        <f>BK96</f>
        <v>0</v>
      </c>
      <c r="K96" s="164"/>
      <c r="L96" s="169"/>
      <c r="M96" s="170"/>
      <c r="N96" s="171"/>
      <c r="O96" s="171"/>
      <c r="P96" s="172">
        <f>SUM(P97:P165)</f>
        <v>0</v>
      </c>
      <c r="Q96" s="171"/>
      <c r="R96" s="172">
        <f>SUM(R97:R165)</f>
        <v>0</v>
      </c>
      <c r="S96" s="171"/>
      <c r="T96" s="173">
        <f>SUM(T97:T165)</f>
        <v>0</v>
      </c>
      <c r="AR96" s="174" t="s">
        <v>77</v>
      </c>
      <c r="AT96" s="175" t="s">
        <v>69</v>
      </c>
      <c r="AU96" s="175" t="s">
        <v>70</v>
      </c>
      <c r="AY96" s="174" t="s">
        <v>128</v>
      </c>
      <c r="BK96" s="176">
        <f>SUM(BK97:BK165)</f>
        <v>0</v>
      </c>
    </row>
    <row r="97" spans="2:65" s="1" customFormat="1" ht="25.5" customHeight="1">
      <c r="B97" s="39"/>
      <c r="C97" s="177" t="s">
        <v>77</v>
      </c>
      <c r="D97" s="177" t="s">
        <v>129</v>
      </c>
      <c r="E97" s="178" t="s">
        <v>130</v>
      </c>
      <c r="F97" s="179" t="s">
        <v>131</v>
      </c>
      <c r="G97" s="180" t="s">
        <v>132</v>
      </c>
      <c r="H97" s="181">
        <v>847.46</v>
      </c>
      <c r="I97" s="182"/>
      <c r="J97" s="183">
        <f>ROUND(I97*H97,2)</f>
        <v>0</v>
      </c>
      <c r="K97" s="179" t="s">
        <v>133</v>
      </c>
      <c r="L97" s="59"/>
      <c r="M97" s="184" t="s">
        <v>21</v>
      </c>
      <c r="N97" s="185" t="s">
        <v>41</v>
      </c>
      <c r="O97" s="40"/>
      <c r="P97" s="186">
        <f>O97*H97</f>
        <v>0</v>
      </c>
      <c r="Q97" s="186">
        <v>0</v>
      </c>
      <c r="R97" s="186">
        <f>Q97*H97</f>
        <v>0</v>
      </c>
      <c r="S97" s="186">
        <v>0</v>
      </c>
      <c r="T97" s="187">
        <f>S97*H97</f>
        <v>0</v>
      </c>
      <c r="AR97" s="22" t="s">
        <v>134</v>
      </c>
      <c r="AT97" s="22" t="s">
        <v>129</v>
      </c>
      <c r="AU97" s="22" t="s">
        <v>77</v>
      </c>
      <c r="AY97" s="22" t="s">
        <v>128</v>
      </c>
      <c r="BE97" s="188">
        <f>IF(N97="základní",J97,0)</f>
        <v>0</v>
      </c>
      <c r="BF97" s="188">
        <f>IF(N97="snížená",J97,0)</f>
        <v>0</v>
      </c>
      <c r="BG97" s="188">
        <f>IF(N97="zákl. přenesená",J97,0)</f>
        <v>0</v>
      </c>
      <c r="BH97" s="188">
        <f>IF(N97="sníž. přenesená",J97,0)</f>
        <v>0</v>
      </c>
      <c r="BI97" s="188">
        <f>IF(N97="nulová",J97,0)</f>
        <v>0</v>
      </c>
      <c r="BJ97" s="22" t="s">
        <v>77</v>
      </c>
      <c r="BK97" s="188">
        <f>ROUND(I97*H97,2)</f>
        <v>0</v>
      </c>
      <c r="BL97" s="22" t="s">
        <v>134</v>
      </c>
      <c r="BM97" s="22" t="s">
        <v>79</v>
      </c>
    </row>
    <row r="98" spans="2:65" s="1" customFormat="1" ht="27">
      <c r="B98" s="39"/>
      <c r="C98" s="61"/>
      <c r="D98" s="189" t="s">
        <v>135</v>
      </c>
      <c r="E98" s="61"/>
      <c r="F98" s="190" t="s">
        <v>136</v>
      </c>
      <c r="G98" s="61"/>
      <c r="H98" s="61"/>
      <c r="I98" s="150"/>
      <c r="J98" s="61"/>
      <c r="K98" s="61"/>
      <c r="L98" s="59"/>
      <c r="M98" s="191"/>
      <c r="N98" s="40"/>
      <c r="O98" s="40"/>
      <c r="P98" s="40"/>
      <c r="Q98" s="40"/>
      <c r="R98" s="40"/>
      <c r="S98" s="40"/>
      <c r="T98" s="76"/>
      <c r="AT98" s="22" t="s">
        <v>135</v>
      </c>
      <c r="AU98" s="22" t="s">
        <v>77</v>
      </c>
    </row>
    <row r="99" spans="2:65" s="10" customFormat="1" ht="13.5">
      <c r="B99" s="192"/>
      <c r="C99" s="193"/>
      <c r="D99" s="189" t="s">
        <v>137</v>
      </c>
      <c r="E99" s="194" t="s">
        <v>21</v>
      </c>
      <c r="F99" s="195" t="s">
        <v>138</v>
      </c>
      <c r="G99" s="193"/>
      <c r="H99" s="194" t="s">
        <v>21</v>
      </c>
      <c r="I99" s="196"/>
      <c r="J99" s="193"/>
      <c r="K99" s="193"/>
      <c r="L99" s="197"/>
      <c r="M99" s="198"/>
      <c r="N99" s="199"/>
      <c r="O99" s="199"/>
      <c r="P99" s="199"/>
      <c r="Q99" s="199"/>
      <c r="R99" s="199"/>
      <c r="S99" s="199"/>
      <c r="T99" s="200"/>
      <c r="AT99" s="201" t="s">
        <v>137</v>
      </c>
      <c r="AU99" s="201" t="s">
        <v>77</v>
      </c>
      <c r="AV99" s="10" t="s">
        <v>77</v>
      </c>
      <c r="AW99" s="10" t="s">
        <v>139</v>
      </c>
      <c r="AX99" s="10" t="s">
        <v>70</v>
      </c>
      <c r="AY99" s="201" t="s">
        <v>128</v>
      </c>
    </row>
    <row r="100" spans="2:65" s="10" customFormat="1" ht="13.5">
      <c r="B100" s="192"/>
      <c r="C100" s="193"/>
      <c r="D100" s="189" t="s">
        <v>137</v>
      </c>
      <c r="E100" s="194" t="s">
        <v>21</v>
      </c>
      <c r="F100" s="195" t="s">
        <v>140</v>
      </c>
      <c r="G100" s="193"/>
      <c r="H100" s="194" t="s">
        <v>21</v>
      </c>
      <c r="I100" s="196"/>
      <c r="J100" s="193"/>
      <c r="K100" s="193"/>
      <c r="L100" s="197"/>
      <c r="M100" s="198"/>
      <c r="N100" s="199"/>
      <c r="O100" s="199"/>
      <c r="P100" s="199"/>
      <c r="Q100" s="199"/>
      <c r="R100" s="199"/>
      <c r="S100" s="199"/>
      <c r="T100" s="200"/>
      <c r="AT100" s="201" t="s">
        <v>137</v>
      </c>
      <c r="AU100" s="201" t="s">
        <v>77</v>
      </c>
      <c r="AV100" s="10" t="s">
        <v>77</v>
      </c>
      <c r="AW100" s="10" t="s">
        <v>139</v>
      </c>
      <c r="AX100" s="10" t="s">
        <v>70</v>
      </c>
      <c r="AY100" s="201" t="s">
        <v>128</v>
      </c>
    </row>
    <row r="101" spans="2:65" s="11" customFormat="1" ht="13.5">
      <c r="B101" s="202"/>
      <c r="C101" s="203"/>
      <c r="D101" s="189" t="s">
        <v>137</v>
      </c>
      <c r="E101" s="204" t="s">
        <v>21</v>
      </c>
      <c r="F101" s="205" t="s">
        <v>141</v>
      </c>
      <c r="G101" s="203"/>
      <c r="H101" s="206">
        <v>0</v>
      </c>
      <c r="I101" s="207"/>
      <c r="J101" s="203"/>
      <c r="K101" s="203"/>
      <c r="L101" s="208"/>
      <c r="M101" s="209"/>
      <c r="N101" s="210"/>
      <c r="O101" s="210"/>
      <c r="P101" s="210"/>
      <c r="Q101" s="210"/>
      <c r="R101" s="210"/>
      <c r="S101" s="210"/>
      <c r="T101" s="211"/>
      <c r="AT101" s="212" t="s">
        <v>137</v>
      </c>
      <c r="AU101" s="212" t="s">
        <v>77</v>
      </c>
      <c r="AV101" s="11" t="s">
        <v>134</v>
      </c>
      <c r="AW101" s="11" t="s">
        <v>139</v>
      </c>
      <c r="AX101" s="11" t="s">
        <v>70</v>
      </c>
      <c r="AY101" s="212" t="s">
        <v>128</v>
      </c>
    </row>
    <row r="102" spans="2:65" s="10" customFormat="1" ht="13.5">
      <c r="B102" s="192"/>
      <c r="C102" s="193"/>
      <c r="D102" s="189" t="s">
        <v>137</v>
      </c>
      <c r="E102" s="194" t="s">
        <v>21</v>
      </c>
      <c r="F102" s="195" t="s">
        <v>142</v>
      </c>
      <c r="G102" s="193"/>
      <c r="H102" s="194" t="s">
        <v>21</v>
      </c>
      <c r="I102" s="196"/>
      <c r="J102" s="193"/>
      <c r="K102" s="193"/>
      <c r="L102" s="197"/>
      <c r="M102" s="198"/>
      <c r="N102" s="199"/>
      <c r="O102" s="199"/>
      <c r="P102" s="199"/>
      <c r="Q102" s="199"/>
      <c r="R102" s="199"/>
      <c r="S102" s="199"/>
      <c r="T102" s="200"/>
      <c r="AT102" s="201" t="s">
        <v>137</v>
      </c>
      <c r="AU102" s="201" t="s">
        <v>77</v>
      </c>
      <c r="AV102" s="10" t="s">
        <v>77</v>
      </c>
      <c r="AW102" s="10" t="s">
        <v>139</v>
      </c>
      <c r="AX102" s="10" t="s">
        <v>70</v>
      </c>
      <c r="AY102" s="201" t="s">
        <v>128</v>
      </c>
    </row>
    <row r="103" spans="2:65" s="12" customFormat="1" ht="13.5">
      <c r="B103" s="213"/>
      <c r="C103" s="214"/>
      <c r="D103" s="189" t="s">
        <v>137</v>
      </c>
      <c r="E103" s="215" t="s">
        <v>21</v>
      </c>
      <c r="F103" s="216" t="s">
        <v>143</v>
      </c>
      <c r="G103" s="214"/>
      <c r="H103" s="217">
        <v>129.19999999999999</v>
      </c>
      <c r="I103" s="218"/>
      <c r="J103" s="214"/>
      <c r="K103" s="214"/>
      <c r="L103" s="219"/>
      <c r="M103" s="220"/>
      <c r="N103" s="221"/>
      <c r="O103" s="221"/>
      <c r="P103" s="221"/>
      <c r="Q103" s="221"/>
      <c r="R103" s="221"/>
      <c r="S103" s="221"/>
      <c r="T103" s="222"/>
      <c r="AT103" s="223" t="s">
        <v>137</v>
      </c>
      <c r="AU103" s="223" t="s">
        <v>77</v>
      </c>
      <c r="AV103" s="12" t="s">
        <v>79</v>
      </c>
      <c r="AW103" s="12" t="s">
        <v>139</v>
      </c>
      <c r="AX103" s="12" t="s">
        <v>70</v>
      </c>
      <c r="AY103" s="223" t="s">
        <v>128</v>
      </c>
    </row>
    <row r="104" spans="2:65" s="10" customFormat="1" ht="13.5">
      <c r="B104" s="192"/>
      <c r="C104" s="193"/>
      <c r="D104" s="189" t="s">
        <v>137</v>
      </c>
      <c r="E104" s="194" t="s">
        <v>21</v>
      </c>
      <c r="F104" s="195" t="s">
        <v>144</v>
      </c>
      <c r="G104" s="193"/>
      <c r="H104" s="194" t="s">
        <v>21</v>
      </c>
      <c r="I104" s="196"/>
      <c r="J104" s="193"/>
      <c r="K104" s="193"/>
      <c r="L104" s="197"/>
      <c r="M104" s="198"/>
      <c r="N104" s="199"/>
      <c r="O104" s="199"/>
      <c r="P104" s="199"/>
      <c r="Q104" s="199"/>
      <c r="R104" s="199"/>
      <c r="S104" s="199"/>
      <c r="T104" s="200"/>
      <c r="AT104" s="201" t="s">
        <v>137</v>
      </c>
      <c r="AU104" s="201" t="s">
        <v>77</v>
      </c>
      <c r="AV104" s="10" t="s">
        <v>77</v>
      </c>
      <c r="AW104" s="10" t="s">
        <v>139</v>
      </c>
      <c r="AX104" s="10" t="s">
        <v>70</v>
      </c>
      <c r="AY104" s="201" t="s">
        <v>128</v>
      </c>
    </row>
    <row r="105" spans="2:65" s="12" customFormat="1" ht="13.5">
      <c r="B105" s="213"/>
      <c r="C105" s="214"/>
      <c r="D105" s="189" t="s">
        <v>137</v>
      </c>
      <c r="E105" s="215" t="s">
        <v>21</v>
      </c>
      <c r="F105" s="216" t="s">
        <v>145</v>
      </c>
      <c r="G105" s="214"/>
      <c r="H105" s="217">
        <v>53.4</v>
      </c>
      <c r="I105" s="218"/>
      <c r="J105" s="214"/>
      <c r="K105" s="214"/>
      <c r="L105" s="219"/>
      <c r="M105" s="220"/>
      <c r="N105" s="221"/>
      <c r="O105" s="221"/>
      <c r="P105" s="221"/>
      <c r="Q105" s="221"/>
      <c r="R105" s="221"/>
      <c r="S105" s="221"/>
      <c r="T105" s="222"/>
      <c r="AT105" s="223" t="s">
        <v>137</v>
      </c>
      <c r="AU105" s="223" t="s">
        <v>77</v>
      </c>
      <c r="AV105" s="12" t="s">
        <v>79</v>
      </c>
      <c r="AW105" s="12" t="s">
        <v>139</v>
      </c>
      <c r="AX105" s="12" t="s">
        <v>70</v>
      </c>
      <c r="AY105" s="223" t="s">
        <v>128</v>
      </c>
    </row>
    <row r="106" spans="2:65" s="12" customFormat="1" ht="13.5">
      <c r="B106" s="213"/>
      <c r="C106" s="214"/>
      <c r="D106" s="189" t="s">
        <v>137</v>
      </c>
      <c r="E106" s="215" t="s">
        <v>21</v>
      </c>
      <c r="F106" s="216" t="s">
        <v>146</v>
      </c>
      <c r="G106" s="214"/>
      <c r="H106" s="217">
        <v>8.8000000000000007</v>
      </c>
      <c r="I106" s="218"/>
      <c r="J106" s="214"/>
      <c r="K106" s="214"/>
      <c r="L106" s="219"/>
      <c r="M106" s="220"/>
      <c r="N106" s="221"/>
      <c r="O106" s="221"/>
      <c r="P106" s="221"/>
      <c r="Q106" s="221"/>
      <c r="R106" s="221"/>
      <c r="S106" s="221"/>
      <c r="T106" s="222"/>
      <c r="AT106" s="223" t="s">
        <v>137</v>
      </c>
      <c r="AU106" s="223" t="s">
        <v>77</v>
      </c>
      <c r="AV106" s="12" t="s">
        <v>79</v>
      </c>
      <c r="AW106" s="12" t="s">
        <v>139</v>
      </c>
      <c r="AX106" s="12" t="s">
        <v>70</v>
      </c>
      <c r="AY106" s="223" t="s">
        <v>128</v>
      </c>
    </row>
    <row r="107" spans="2:65" s="12" customFormat="1" ht="13.5">
      <c r="B107" s="213"/>
      <c r="C107" s="214"/>
      <c r="D107" s="189" t="s">
        <v>137</v>
      </c>
      <c r="E107" s="215" t="s">
        <v>21</v>
      </c>
      <c r="F107" s="216" t="s">
        <v>147</v>
      </c>
      <c r="G107" s="214"/>
      <c r="H107" s="217">
        <v>64</v>
      </c>
      <c r="I107" s="218"/>
      <c r="J107" s="214"/>
      <c r="K107" s="214"/>
      <c r="L107" s="219"/>
      <c r="M107" s="220"/>
      <c r="N107" s="221"/>
      <c r="O107" s="221"/>
      <c r="P107" s="221"/>
      <c r="Q107" s="221"/>
      <c r="R107" s="221"/>
      <c r="S107" s="221"/>
      <c r="T107" s="222"/>
      <c r="AT107" s="223" t="s">
        <v>137</v>
      </c>
      <c r="AU107" s="223" t="s">
        <v>77</v>
      </c>
      <c r="AV107" s="12" t="s">
        <v>79</v>
      </c>
      <c r="AW107" s="12" t="s">
        <v>139</v>
      </c>
      <c r="AX107" s="12" t="s">
        <v>70</v>
      </c>
      <c r="AY107" s="223" t="s">
        <v>128</v>
      </c>
    </row>
    <row r="108" spans="2:65" s="12" customFormat="1" ht="13.5">
      <c r="B108" s="213"/>
      <c r="C108" s="214"/>
      <c r="D108" s="189" t="s">
        <v>137</v>
      </c>
      <c r="E108" s="215" t="s">
        <v>21</v>
      </c>
      <c r="F108" s="216" t="s">
        <v>148</v>
      </c>
      <c r="G108" s="214"/>
      <c r="H108" s="217">
        <v>64</v>
      </c>
      <c r="I108" s="218"/>
      <c r="J108" s="214"/>
      <c r="K108" s="214"/>
      <c r="L108" s="219"/>
      <c r="M108" s="220"/>
      <c r="N108" s="221"/>
      <c r="O108" s="221"/>
      <c r="P108" s="221"/>
      <c r="Q108" s="221"/>
      <c r="R108" s="221"/>
      <c r="S108" s="221"/>
      <c r="T108" s="222"/>
      <c r="AT108" s="223" t="s">
        <v>137</v>
      </c>
      <c r="AU108" s="223" t="s">
        <v>77</v>
      </c>
      <c r="AV108" s="12" t="s">
        <v>79</v>
      </c>
      <c r="AW108" s="12" t="s">
        <v>139</v>
      </c>
      <c r="AX108" s="12" t="s">
        <v>70</v>
      </c>
      <c r="AY108" s="223" t="s">
        <v>128</v>
      </c>
    </row>
    <row r="109" spans="2:65" s="12" customFormat="1" ht="13.5">
      <c r="B109" s="213"/>
      <c r="C109" s="214"/>
      <c r="D109" s="189" t="s">
        <v>137</v>
      </c>
      <c r="E109" s="215" t="s">
        <v>21</v>
      </c>
      <c r="F109" s="216" t="s">
        <v>149</v>
      </c>
      <c r="G109" s="214"/>
      <c r="H109" s="217">
        <v>15.8</v>
      </c>
      <c r="I109" s="218"/>
      <c r="J109" s="214"/>
      <c r="K109" s="214"/>
      <c r="L109" s="219"/>
      <c r="M109" s="220"/>
      <c r="N109" s="221"/>
      <c r="O109" s="221"/>
      <c r="P109" s="221"/>
      <c r="Q109" s="221"/>
      <c r="R109" s="221"/>
      <c r="S109" s="221"/>
      <c r="T109" s="222"/>
      <c r="AT109" s="223" t="s">
        <v>137</v>
      </c>
      <c r="AU109" s="223" t="s">
        <v>77</v>
      </c>
      <c r="AV109" s="12" t="s">
        <v>79</v>
      </c>
      <c r="AW109" s="12" t="s">
        <v>139</v>
      </c>
      <c r="AX109" s="12" t="s">
        <v>70</v>
      </c>
      <c r="AY109" s="223" t="s">
        <v>128</v>
      </c>
    </row>
    <row r="110" spans="2:65" s="10" customFormat="1" ht="13.5">
      <c r="B110" s="192"/>
      <c r="C110" s="193"/>
      <c r="D110" s="189" t="s">
        <v>137</v>
      </c>
      <c r="E110" s="194" t="s">
        <v>21</v>
      </c>
      <c r="F110" s="195" t="s">
        <v>150</v>
      </c>
      <c r="G110" s="193"/>
      <c r="H110" s="194" t="s">
        <v>21</v>
      </c>
      <c r="I110" s="196"/>
      <c r="J110" s="193"/>
      <c r="K110" s="193"/>
      <c r="L110" s="197"/>
      <c r="M110" s="198"/>
      <c r="N110" s="199"/>
      <c r="O110" s="199"/>
      <c r="P110" s="199"/>
      <c r="Q110" s="199"/>
      <c r="R110" s="199"/>
      <c r="S110" s="199"/>
      <c r="T110" s="200"/>
      <c r="AT110" s="201" t="s">
        <v>137</v>
      </c>
      <c r="AU110" s="201" t="s">
        <v>77</v>
      </c>
      <c r="AV110" s="10" t="s">
        <v>77</v>
      </c>
      <c r="AW110" s="10" t="s">
        <v>139</v>
      </c>
      <c r="AX110" s="10" t="s">
        <v>70</v>
      </c>
      <c r="AY110" s="201" t="s">
        <v>128</v>
      </c>
    </row>
    <row r="111" spans="2:65" s="12" customFormat="1" ht="13.5">
      <c r="B111" s="213"/>
      <c r="C111" s="214"/>
      <c r="D111" s="189" t="s">
        <v>137</v>
      </c>
      <c r="E111" s="215" t="s">
        <v>21</v>
      </c>
      <c r="F111" s="216" t="s">
        <v>151</v>
      </c>
      <c r="G111" s="214"/>
      <c r="H111" s="217">
        <v>20.9</v>
      </c>
      <c r="I111" s="218"/>
      <c r="J111" s="214"/>
      <c r="K111" s="214"/>
      <c r="L111" s="219"/>
      <c r="M111" s="220"/>
      <c r="N111" s="221"/>
      <c r="O111" s="221"/>
      <c r="P111" s="221"/>
      <c r="Q111" s="221"/>
      <c r="R111" s="221"/>
      <c r="S111" s="221"/>
      <c r="T111" s="222"/>
      <c r="AT111" s="223" t="s">
        <v>137</v>
      </c>
      <c r="AU111" s="223" t="s">
        <v>77</v>
      </c>
      <c r="AV111" s="12" t="s">
        <v>79</v>
      </c>
      <c r="AW111" s="12" t="s">
        <v>139</v>
      </c>
      <c r="AX111" s="12" t="s">
        <v>70</v>
      </c>
      <c r="AY111" s="223" t="s">
        <v>128</v>
      </c>
    </row>
    <row r="112" spans="2:65" s="10" customFormat="1" ht="13.5">
      <c r="B112" s="192"/>
      <c r="C112" s="193"/>
      <c r="D112" s="189" t="s">
        <v>137</v>
      </c>
      <c r="E112" s="194" t="s">
        <v>21</v>
      </c>
      <c r="F112" s="195" t="s">
        <v>152</v>
      </c>
      <c r="G112" s="193"/>
      <c r="H112" s="194" t="s">
        <v>21</v>
      </c>
      <c r="I112" s="196"/>
      <c r="J112" s="193"/>
      <c r="K112" s="193"/>
      <c r="L112" s="197"/>
      <c r="M112" s="198"/>
      <c r="N112" s="199"/>
      <c r="O112" s="199"/>
      <c r="P112" s="199"/>
      <c r="Q112" s="199"/>
      <c r="R112" s="199"/>
      <c r="S112" s="199"/>
      <c r="T112" s="200"/>
      <c r="AT112" s="201" t="s">
        <v>137</v>
      </c>
      <c r="AU112" s="201" t="s">
        <v>77</v>
      </c>
      <c r="AV112" s="10" t="s">
        <v>77</v>
      </c>
      <c r="AW112" s="10" t="s">
        <v>139</v>
      </c>
      <c r="AX112" s="10" t="s">
        <v>70</v>
      </c>
      <c r="AY112" s="201" t="s">
        <v>128</v>
      </c>
    </row>
    <row r="113" spans="2:51" s="10" customFormat="1" ht="13.5">
      <c r="B113" s="192"/>
      <c r="C113" s="193"/>
      <c r="D113" s="189" t="s">
        <v>137</v>
      </c>
      <c r="E113" s="194" t="s">
        <v>21</v>
      </c>
      <c r="F113" s="195" t="s">
        <v>144</v>
      </c>
      <c r="G113" s="193"/>
      <c r="H113" s="194" t="s">
        <v>21</v>
      </c>
      <c r="I113" s="196"/>
      <c r="J113" s="193"/>
      <c r="K113" s="193"/>
      <c r="L113" s="197"/>
      <c r="M113" s="198"/>
      <c r="N113" s="199"/>
      <c r="O113" s="199"/>
      <c r="P113" s="199"/>
      <c r="Q113" s="199"/>
      <c r="R113" s="199"/>
      <c r="S113" s="199"/>
      <c r="T113" s="200"/>
      <c r="AT113" s="201" t="s">
        <v>137</v>
      </c>
      <c r="AU113" s="201" t="s">
        <v>77</v>
      </c>
      <c r="AV113" s="10" t="s">
        <v>77</v>
      </c>
      <c r="AW113" s="10" t="s">
        <v>139</v>
      </c>
      <c r="AX113" s="10" t="s">
        <v>70</v>
      </c>
      <c r="AY113" s="201" t="s">
        <v>128</v>
      </c>
    </row>
    <row r="114" spans="2:51" s="12" customFormat="1" ht="13.5">
      <c r="B114" s="213"/>
      <c r="C114" s="214"/>
      <c r="D114" s="189" t="s">
        <v>137</v>
      </c>
      <c r="E114" s="215" t="s">
        <v>21</v>
      </c>
      <c r="F114" s="216" t="s">
        <v>153</v>
      </c>
      <c r="G114" s="214"/>
      <c r="H114" s="217">
        <v>16.559999999999999</v>
      </c>
      <c r="I114" s="218"/>
      <c r="J114" s="214"/>
      <c r="K114" s="214"/>
      <c r="L114" s="219"/>
      <c r="M114" s="220"/>
      <c r="N114" s="221"/>
      <c r="O114" s="221"/>
      <c r="P114" s="221"/>
      <c r="Q114" s="221"/>
      <c r="R114" s="221"/>
      <c r="S114" s="221"/>
      <c r="T114" s="222"/>
      <c r="AT114" s="223" t="s">
        <v>137</v>
      </c>
      <c r="AU114" s="223" t="s">
        <v>77</v>
      </c>
      <c r="AV114" s="12" t="s">
        <v>79</v>
      </c>
      <c r="AW114" s="12" t="s">
        <v>139</v>
      </c>
      <c r="AX114" s="12" t="s">
        <v>70</v>
      </c>
      <c r="AY114" s="223" t="s">
        <v>128</v>
      </c>
    </row>
    <row r="115" spans="2:51" s="10" customFormat="1" ht="13.5">
      <c r="B115" s="192"/>
      <c r="C115" s="193"/>
      <c r="D115" s="189" t="s">
        <v>137</v>
      </c>
      <c r="E115" s="194" t="s">
        <v>21</v>
      </c>
      <c r="F115" s="195" t="s">
        <v>154</v>
      </c>
      <c r="G115" s="193"/>
      <c r="H115" s="194" t="s">
        <v>21</v>
      </c>
      <c r="I115" s="196"/>
      <c r="J115" s="193"/>
      <c r="K115" s="193"/>
      <c r="L115" s="197"/>
      <c r="M115" s="198"/>
      <c r="N115" s="199"/>
      <c r="O115" s="199"/>
      <c r="P115" s="199"/>
      <c r="Q115" s="199"/>
      <c r="R115" s="199"/>
      <c r="S115" s="199"/>
      <c r="T115" s="200"/>
      <c r="AT115" s="201" t="s">
        <v>137</v>
      </c>
      <c r="AU115" s="201" t="s">
        <v>77</v>
      </c>
      <c r="AV115" s="10" t="s">
        <v>77</v>
      </c>
      <c r="AW115" s="10" t="s">
        <v>139</v>
      </c>
      <c r="AX115" s="10" t="s">
        <v>70</v>
      </c>
      <c r="AY115" s="201" t="s">
        <v>128</v>
      </c>
    </row>
    <row r="116" spans="2:51" s="12" customFormat="1" ht="13.5">
      <c r="B116" s="213"/>
      <c r="C116" s="214"/>
      <c r="D116" s="189" t="s">
        <v>137</v>
      </c>
      <c r="E116" s="215" t="s">
        <v>21</v>
      </c>
      <c r="F116" s="216" t="s">
        <v>155</v>
      </c>
      <c r="G116" s="214"/>
      <c r="H116" s="217">
        <v>5.2</v>
      </c>
      <c r="I116" s="218"/>
      <c r="J116" s="214"/>
      <c r="K116" s="214"/>
      <c r="L116" s="219"/>
      <c r="M116" s="220"/>
      <c r="N116" s="221"/>
      <c r="O116" s="221"/>
      <c r="P116" s="221"/>
      <c r="Q116" s="221"/>
      <c r="R116" s="221"/>
      <c r="S116" s="221"/>
      <c r="T116" s="222"/>
      <c r="AT116" s="223" t="s">
        <v>137</v>
      </c>
      <c r="AU116" s="223" t="s">
        <v>77</v>
      </c>
      <c r="AV116" s="12" t="s">
        <v>79</v>
      </c>
      <c r="AW116" s="12" t="s">
        <v>139</v>
      </c>
      <c r="AX116" s="12" t="s">
        <v>70</v>
      </c>
      <c r="AY116" s="223" t="s">
        <v>128</v>
      </c>
    </row>
    <row r="117" spans="2:51" s="12" customFormat="1" ht="13.5">
      <c r="B117" s="213"/>
      <c r="C117" s="214"/>
      <c r="D117" s="189" t="s">
        <v>137</v>
      </c>
      <c r="E117" s="215" t="s">
        <v>21</v>
      </c>
      <c r="F117" s="216" t="s">
        <v>156</v>
      </c>
      <c r="G117" s="214"/>
      <c r="H117" s="217">
        <v>17.600000000000001</v>
      </c>
      <c r="I117" s="218"/>
      <c r="J117" s="214"/>
      <c r="K117" s="214"/>
      <c r="L117" s="219"/>
      <c r="M117" s="220"/>
      <c r="N117" s="221"/>
      <c r="O117" s="221"/>
      <c r="P117" s="221"/>
      <c r="Q117" s="221"/>
      <c r="R117" s="221"/>
      <c r="S117" s="221"/>
      <c r="T117" s="222"/>
      <c r="AT117" s="223" t="s">
        <v>137</v>
      </c>
      <c r="AU117" s="223" t="s">
        <v>77</v>
      </c>
      <c r="AV117" s="12" t="s">
        <v>79</v>
      </c>
      <c r="AW117" s="12" t="s">
        <v>139</v>
      </c>
      <c r="AX117" s="12" t="s">
        <v>70</v>
      </c>
      <c r="AY117" s="223" t="s">
        <v>128</v>
      </c>
    </row>
    <row r="118" spans="2:51" s="12" customFormat="1" ht="13.5">
      <c r="B118" s="213"/>
      <c r="C118" s="214"/>
      <c r="D118" s="189" t="s">
        <v>137</v>
      </c>
      <c r="E118" s="215" t="s">
        <v>21</v>
      </c>
      <c r="F118" s="216" t="s">
        <v>157</v>
      </c>
      <c r="G118" s="214"/>
      <c r="H118" s="217">
        <v>84</v>
      </c>
      <c r="I118" s="218"/>
      <c r="J118" s="214"/>
      <c r="K118" s="214"/>
      <c r="L118" s="219"/>
      <c r="M118" s="220"/>
      <c r="N118" s="221"/>
      <c r="O118" s="221"/>
      <c r="P118" s="221"/>
      <c r="Q118" s="221"/>
      <c r="R118" s="221"/>
      <c r="S118" s="221"/>
      <c r="T118" s="222"/>
      <c r="AT118" s="223" t="s">
        <v>137</v>
      </c>
      <c r="AU118" s="223" t="s">
        <v>77</v>
      </c>
      <c r="AV118" s="12" t="s">
        <v>79</v>
      </c>
      <c r="AW118" s="12" t="s">
        <v>139</v>
      </c>
      <c r="AX118" s="12" t="s">
        <v>70</v>
      </c>
      <c r="AY118" s="223" t="s">
        <v>128</v>
      </c>
    </row>
    <row r="119" spans="2:51" s="12" customFormat="1" ht="13.5">
      <c r="B119" s="213"/>
      <c r="C119" s="214"/>
      <c r="D119" s="189" t="s">
        <v>137</v>
      </c>
      <c r="E119" s="215" t="s">
        <v>21</v>
      </c>
      <c r="F119" s="216" t="s">
        <v>158</v>
      </c>
      <c r="G119" s="214"/>
      <c r="H119" s="217">
        <v>54.4</v>
      </c>
      <c r="I119" s="218"/>
      <c r="J119" s="214"/>
      <c r="K119" s="214"/>
      <c r="L119" s="219"/>
      <c r="M119" s="220"/>
      <c r="N119" s="221"/>
      <c r="O119" s="221"/>
      <c r="P119" s="221"/>
      <c r="Q119" s="221"/>
      <c r="R119" s="221"/>
      <c r="S119" s="221"/>
      <c r="T119" s="222"/>
      <c r="AT119" s="223" t="s">
        <v>137</v>
      </c>
      <c r="AU119" s="223" t="s">
        <v>77</v>
      </c>
      <c r="AV119" s="12" t="s">
        <v>79</v>
      </c>
      <c r="AW119" s="12" t="s">
        <v>139</v>
      </c>
      <c r="AX119" s="12" t="s">
        <v>70</v>
      </c>
      <c r="AY119" s="223" t="s">
        <v>128</v>
      </c>
    </row>
    <row r="120" spans="2:51" s="12" customFormat="1" ht="13.5">
      <c r="B120" s="213"/>
      <c r="C120" s="214"/>
      <c r="D120" s="189" t="s">
        <v>137</v>
      </c>
      <c r="E120" s="215" t="s">
        <v>21</v>
      </c>
      <c r="F120" s="216" t="s">
        <v>159</v>
      </c>
      <c r="G120" s="214"/>
      <c r="H120" s="217">
        <v>96</v>
      </c>
      <c r="I120" s="218"/>
      <c r="J120" s="214"/>
      <c r="K120" s="214"/>
      <c r="L120" s="219"/>
      <c r="M120" s="220"/>
      <c r="N120" s="221"/>
      <c r="O120" s="221"/>
      <c r="P120" s="221"/>
      <c r="Q120" s="221"/>
      <c r="R120" s="221"/>
      <c r="S120" s="221"/>
      <c r="T120" s="222"/>
      <c r="AT120" s="223" t="s">
        <v>137</v>
      </c>
      <c r="AU120" s="223" t="s">
        <v>77</v>
      </c>
      <c r="AV120" s="12" t="s">
        <v>79</v>
      </c>
      <c r="AW120" s="12" t="s">
        <v>139</v>
      </c>
      <c r="AX120" s="12" t="s">
        <v>70</v>
      </c>
      <c r="AY120" s="223" t="s">
        <v>128</v>
      </c>
    </row>
    <row r="121" spans="2:51" s="12" customFormat="1" ht="13.5">
      <c r="B121" s="213"/>
      <c r="C121" s="214"/>
      <c r="D121" s="189" t="s">
        <v>137</v>
      </c>
      <c r="E121" s="215" t="s">
        <v>21</v>
      </c>
      <c r="F121" s="216" t="s">
        <v>160</v>
      </c>
      <c r="G121" s="214"/>
      <c r="H121" s="217">
        <v>12.8</v>
      </c>
      <c r="I121" s="218"/>
      <c r="J121" s="214"/>
      <c r="K121" s="214"/>
      <c r="L121" s="219"/>
      <c r="M121" s="220"/>
      <c r="N121" s="221"/>
      <c r="O121" s="221"/>
      <c r="P121" s="221"/>
      <c r="Q121" s="221"/>
      <c r="R121" s="221"/>
      <c r="S121" s="221"/>
      <c r="T121" s="222"/>
      <c r="AT121" s="223" t="s">
        <v>137</v>
      </c>
      <c r="AU121" s="223" t="s">
        <v>77</v>
      </c>
      <c r="AV121" s="12" t="s">
        <v>79</v>
      </c>
      <c r="AW121" s="12" t="s">
        <v>139</v>
      </c>
      <c r="AX121" s="12" t="s">
        <v>70</v>
      </c>
      <c r="AY121" s="223" t="s">
        <v>128</v>
      </c>
    </row>
    <row r="122" spans="2:51" s="10" customFormat="1" ht="13.5">
      <c r="B122" s="192"/>
      <c r="C122" s="193"/>
      <c r="D122" s="189" t="s">
        <v>137</v>
      </c>
      <c r="E122" s="194" t="s">
        <v>21</v>
      </c>
      <c r="F122" s="195" t="s">
        <v>161</v>
      </c>
      <c r="G122" s="193"/>
      <c r="H122" s="194" t="s">
        <v>21</v>
      </c>
      <c r="I122" s="196"/>
      <c r="J122" s="193"/>
      <c r="K122" s="193"/>
      <c r="L122" s="197"/>
      <c r="M122" s="198"/>
      <c r="N122" s="199"/>
      <c r="O122" s="199"/>
      <c r="P122" s="199"/>
      <c r="Q122" s="199"/>
      <c r="R122" s="199"/>
      <c r="S122" s="199"/>
      <c r="T122" s="200"/>
      <c r="AT122" s="201" t="s">
        <v>137</v>
      </c>
      <c r="AU122" s="201" t="s">
        <v>77</v>
      </c>
      <c r="AV122" s="10" t="s">
        <v>77</v>
      </c>
      <c r="AW122" s="10" t="s">
        <v>139</v>
      </c>
      <c r="AX122" s="10" t="s">
        <v>70</v>
      </c>
      <c r="AY122" s="201" t="s">
        <v>128</v>
      </c>
    </row>
    <row r="123" spans="2:51" s="12" customFormat="1" ht="13.5">
      <c r="B123" s="213"/>
      <c r="C123" s="214"/>
      <c r="D123" s="189" t="s">
        <v>137</v>
      </c>
      <c r="E123" s="215" t="s">
        <v>21</v>
      </c>
      <c r="F123" s="216" t="s">
        <v>162</v>
      </c>
      <c r="G123" s="214"/>
      <c r="H123" s="217">
        <v>17.600000000000001</v>
      </c>
      <c r="I123" s="218"/>
      <c r="J123" s="214"/>
      <c r="K123" s="214"/>
      <c r="L123" s="219"/>
      <c r="M123" s="220"/>
      <c r="N123" s="221"/>
      <c r="O123" s="221"/>
      <c r="P123" s="221"/>
      <c r="Q123" s="221"/>
      <c r="R123" s="221"/>
      <c r="S123" s="221"/>
      <c r="T123" s="222"/>
      <c r="AT123" s="223" t="s">
        <v>137</v>
      </c>
      <c r="AU123" s="223" t="s">
        <v>77</v>
      </c>
      <c r="AV123" s="12" t="s">
        <v>79</v>
      </c>
      <c r="AW123" s="12" t="s">
        <v>139</v>
      </c>
      <c r="AX123" s="12" t="s">
        <v>70</v>
      </c>
      <c r="AY123" s="223" t="s">
        <v>128</v>
      </c>
    </row>
    <row r="124" spans="2:51" s="12" customFormat="1" ht="13.5">
      <c r="B124" s="213"/>
      <c r="C124" s="214"/>
      <c r="D124" s="189" t="s">
        <v>137</v>
      </c>
      <c r="E124" s="215" t="s">
        <v>21</v>
      </c>
      <c r="F124" s="216" t="s">
        <v>163</v>
      </c>
      <c r="G124" s="214"/>
      <c r="H124" s="217">
        <v>5.2</v>
      </c>
      <c r="I124" s="218"/>
      <c r="J124" s="214"/>
      <c r="K124" s="214"/>
      <c r="L124" s="219"/>
      <c r="M124" s="220"/>
      <c r="N124" s="221"/>
      <c r="O124" s="221"/>
      <c r="P124" s="221"/>
      <c r="Q124" s="221"/>
      <c r="R124" s="221"/>
      <c r="S124" s="221"/>
      <c r="T124" s="222"/>
      <c r="AT124" s="223" t="s">
        <v>137</v>
      </c>
      <c r="AU124" s="223" t="s">
        <v>77</v>
      </c>
      <c r="AV124" s="12" t="s">
        <v>79</v>
      </c>
      <c r="AW124" s="12" t="s">
        <v>139</v>
      </c>
      <c r="AX124" s="12" t="s">
        <v>70</v>
      </c>
      <c r="AY124" s="223" t="s">
        <v>128</v>
      </c>
    </row>
    <row r="125" spans="2:51" s="12" customFormat="1" ht="13.5">
      <c r="B125" s="213"/>
      <c r="C125" s="214"/>
      <c r="D125" s="189" t="s">
        <v>137</v>
      </c>
      <c r="E125" s="215" t="s">
        <v>21</v>
      </c>
      <c r="F125" s="216" t="s">
        <v>164</v>
      </c>
      <c r="G125" s="214"/>
      <c r="H125" s="217">
        <v>70</v>
      </c>
      <c r="I125" s="218"/>
      <c r="J125" s="214"/>
      <c r="K125" s="214"/>
      <c r="L125" s="219"/>
      <c r="M125" s="220"/>
      <c r="N125" s="221"/>
      <c r="O125" s="221"/>
      <c r="P125" s="221"/>
      <c r="Q125" s="221"/>
      <c r="R125" s="221"/>
      <c r="S125" s="221"/>
      <c r="T125" s="222"/>
      <c r="AT125" s="223" t="s">
        <v>137</v>
      </c>
      <c r="AU125" s="223" t="s">
        <v>77</v>
      </c>
      <c r="AV125" s="12" t="s">
        <v>79</v>
      </c>
      <c r="AW125" s="12" t="s">
        <v>139</v>
      </c>
      <c r="AX125" s="12" t="s">
        <v>70</v>
      </c>
      <c r="AY125" s="223" t="s">
        <v>128</v>
      </c>
    </row>
    <row r="126" spans="2:51" s="12" customFormat="1" ht="13.5">
      <c r="B126" s="213"/>
      <c r="C126" s="214"/>
      <c r="D126" s="189" t="s">
        <v>137</v>
      </c>
      <c r="E126" s="215" t="s">
        <v>21</v>
      </c>
      <c r="F126" s="216" t="s">
        <v>165</v>
      </c>
      <c r="G126" s="214"/>
      <c r="H126" s="217">
        <v>54.4</v>
      </c>
      <c r="I126" s="218"/>
      <c r="J126" s="214"/>
      <c r="K126" s="214"/>
      <c r="L126" s="219"/>
      <c r="M126" s="220"/>
      <c r="N126" s="221"/>
      <c r="O126" s="221"/>
      <c r="P126" s="221"/>
      <c r="Q126" s="221"/>
      <c r="R126" s="221"/>
      <c r="S126" s="221"/>
      <c r="T126" s="222"/>
      <c r="AT126" s="223" t="s">
        <v>137</v>
      </c>
      <c r="AU126" s="223" t="s">
        <v>77</v>
      </c>
      <c r="AV126" s="12" t="s">
        <v>79</v>
      </c>
      <c r="AW126" s="12" t="s">
        <v>139</v>
      </c>
      <c r="AX126" s="12" t="s">
        <v>70</v>
      </c>
      <c r="AY126" s="223" t="s">
        <v>128</v>
      </c>
    </row>
    <row r="127" spans="2:51" s="12" customFormat="1" ht="13.5">
      <c r="B127" s="213"/>
      <c r="C127" s="214"/>
      <c r="D127" s="189" t="s">
        <v>137</v>
      </c>
      <c r="E127" s="215" t="s">
        <v>21</v>
      </c>
      <c r="F127" s="216" t="s">
        <v>166</v>
      </c>
      <c r="G127" s="214"/>
      <c r="H127" s="217">
        <v>36</v>
      </c>
      <c r="I127" s="218"/>
      <c r="J127" s="214"/>
      <c r="K127" s="214"/>
      <c r="L127" s="219"/>
      <c r="M127" s="220"/>
      <c r="N127" s="221"/>
      <c r="O127" s="221"/>
      <c r="P127" s="221"/>
      <c r="Q127" s="221"/>
      <c r="R127" s="221"/>
      <c r="S127" s="221"/>
      <c r="T127" s="222"/>
      <c r="AT127" s="223" t="s">
        <v>137</v>
      </c>
      <c r="AU127" s="223" t="s">
        <v>77</v>
      </c>
      <c r="AV127" s="12" t="s">
        <v>79</v>
      </c>
      <c r="AW127" s="12" t="s">
        <v>139</v>
      </c>
      <c r="AX127" s="12" t="s">
        <v>70</v>
      </c>
      <c r="AY127" s="223" t="s">
        <v>128</v>
      </c>
    </row>
    <row r="128" spans="2:51" s="12" customFormat="1" ht="13.5">
      <c r="B128" s="213"/>
      <c r="C128" s="214"/>
      <c r="D128" s="189" t="s">
        <v>137</v>
      </c>
      <c r="E128" s="215" t="s">
        <v>21</v>
      </c>
      <c r="F128" s="216" t="s">
        <v>167</v>
      </c>
      <c r="G128" s="214"/>
      <c r="H128" s="217">
        <v>21.6</v>
      </c>
      <c r="I128" s="218"/>
      <c r="J128" s="214"/>
      <c r="K128" s="214"/>
      <c r="L128" s="219"/>
      <c r="M128" s="220"/>
      <c r="N128" s="221"/>
      <c r="O128" s="221"/>
      <c r="P128" s="221"/>
      <c r="Q128" s="221"/>
      <c r="R128" s="221"/>
      <c r="S128" s="221"/>
      <c r="T128" s="222"/>
      <c r="AT128" s="223" t="s">
        <v>137</v>
      </c>
      <c r="AU128" s="223" t="s">
        <v>77</v>
      </c>
      <c r="AV128" s="12" t="s">
        <v>79</v>
      </c>
      <c r="AW128" s="12" t="s">
        <v>139</v>
      </c>
      <c r="AX128" s="12" t="s">
        <v>70</v>
      </c>
      <c r="AY128" s="223" t="s">
        <v>128</v>
      </c>
    </row>
    <row r="129" spans="2:65" s="11" customFormat="1" ht="13.5">
      <c r="B129" s="202"/>
      <c r="C129" s="203"/>
      <c r="D129" s="189" t="s">
        <v>137</v>
      </c>
      <c r="E129" s="204" t="s">
        <v>21</v>
      </c>
      <c r="F129" s="205" t="s">
        <v>141</v>
      </c>
      <c r="G129" s="203"/>
      <c r="H129" s="206">
        <v>847.46</v>
      </c>
      <c r="I129" s="207"/>
      <c r="J129" s="203"/>
      <c r="K129" s="203"/>
      <c r="L129" s="208"/>
      <c r="M129" s="209"/>
      <c r="N129" s="210"/>
      <c r="O129" s="210"/>
      <c r="P129" s="210"/>
      <c r="Q129" s="210"/>
      <c r="R129" s="210"/>
      <c r="S129" s="210"/>
      <c r="T129" s="211"/>
      <c r="AT129" s="212" t="s">
        <v>137</v>
      </c>
      <c r="AU129" s="212" t="s">
        <v>77</v>
      </c>
      <c r="AV129" s="11" t="s">
        <v>134</v>
      </c>
      <c r="AW129" s="11" t="s">
        <v>139</v>
      </c>
      <c r="AX129" s="11" t="s">
        <v>77</v>
      </c>
      <c r="AY129" s="212" t="s">
        <v>128</v>
      </c>
    </row>
    <row r="130" spans="2:65" s="1" customFormat="1" ht="16.5" customHeight="1">
      <c r="B130" s="39"/>
      <c r="C130" s="177" t="s">
        <v>79</v>
      </c>
      <c r="D130" s="177" t="s">
        <v>129</v>
      </c>
      <c r="E130" s="178" t="s">
        <v>168</v>
      </c>
      <c r="F130" s="179" t="s">
        <v>169</v>
      </c>
      <c r="G130" s="180" t="s">
        <v>170</v>
      </c>
      <c r="H130" s="181">
        <v>331.99400000000003</v>
      </c>
      <c r="I130" s="182"/>
      <c r="J130" s="183">
        <f>ROUND(I130*H130,2)</f>
        <v>0</v>
      </c>
      <c r="K130" s="179" t="s">
        <v>133</v>
      </c>
      <c r="L130" s="59"/>
      <c r="M130" s="184" t="s">
        <v>21</v>
      </c>
      <c r="N130" s="185" t="s">
        <v>41</v>
      </c>
      <c r="O130" s="40"/>
      <c r="P130" s="186">
        <f>O130*H130</f>
        <v>0</v>
      </c>
      <c r="Q130" s="186">
        <v>0</v>
      </c>
      <c r="R130" s="186">
        <f>Q130*H130</f>
        <v>0</v>
      </c>
      <c r="S130" s="186">
        <v>0</v>
      </c>
      <c r="T130" s="187">
        <f>S130*H130</f>
        <v>0</v>
      </c>
      <c r="AR130" s="22" t="s">
        <v>134</v>
      </c>
      <c r="AT130" s="22" t="s">
        <v>129</v>
      </c>
      <c r="AU130" s="22" t="s">
        <v>77</v>
      </c>
      <c r="AY130" s="22" t="s">
        <v>128</v>
      </c>
      <c r="BE130" s="188">
        <f>IF(N130="základní",J130,0)</f>
        <v>0</v>
      </c>
      <c r="BF130" s="188">
        <f>IF(N130="snížená",J130,0)</f>
        <v>0</v>
      </c>
      <c r="BG130" s="188">
        <f>IF(N130="zákl. přenesená",J130,0)</f>
        <v>0</v>
      </c>
      <c r="BH130" s="188">
        <f>IF(N130="sníž. přenesená",J130,0)</f>
        <v>0</v>
      </c>
      <c r="BI130" s="188">
        <f>IF(N130="nulová",J130,0)</f>
        <v>0</v>
      </c>
      <c r="BJ130" s="22" t="s">
        <v>77</v>
      </c>
      <c r="BK130" s="188">
        <f>ROUND(I130*H130,2)</f>
        <v>0</v>
      </c>
      <c r="BL130" s="22" t="s">
        <v>134</v>
      </c>
      <c r="BM130" s="22" t="s">
        <v>134</v>
      </c>
    </row>
    <row r="131" spans="2:65" s="10" customFormat="1" ht="13.5">
      <c r="B131" s="192"/>
      <c r="C131" s="193"/>
      <c r="D131" s="189" t="s">
        <v>137</v>
      </c>
      <c r="E131" s="194" t="s">
        <v>21</v>
      </c>
      <c r="F131" s="195" t="s">
        <v>171</v>
      </c>
      <c r="G131" s="193"/>
      <c r="H131" s="194" t="s">
        <v>21</v>
      </c>
      <c r="I131" s="196"/>
      <c r="J131" s="193"/>
      <c r="K131" s="193"/>
      <c r="L131" s="197"/>
      <c r="M131" s="198"/>
      <c r="N131" s="199"/>
      <c r="O131" s="199"/>
      <c r="P131" s="199"/>
      <c r="Q131" s="199"/>
      <c r="R131" s="199"/>
      <c r="S131" s="199"/>
      <c r="T131" s="200"/>
      <c r="AT131" s="201" t="s">
        <v>137</v>
      </c>
      <c r="AU131" s="201" t="s">
        <v>77</v>
      </c>
      <c r="AV131" s="10" t="s">
        <v>77</v>
      </c>
      <c r="AW131" s="10" t="s">
        <v>139</v>
      </c>
      <c r="AX131" s="10" t="s">
        <v>70</v>
      </c>
      <c r="AY131" s="201" t="s">
        <v>128</v>
      </c>
    </row>
    <row r="132" spans="2:65" s="12" customFormat="1" ht="13.5">
      <c r="B132" s="213"/>
      <c r="C132" s="214"/>
      <c r="D132" s="189" t="s">
        <v>137</v>
      </c>
      <c r="E132" s="215" t="s">
        <v>21</v>
      </c>
      <c r="F132" s="216" t="s">
        <v>172</v>
      </c>
      <c r="G132" s="214"/>
      <c r="H132" s="217">
        <v>19.664999999999999</v>
      </c>
      <c r="I132" s="218"/>
      <c r="J132" s="214"/>
      <c r="K132" s="214"/>
      <c r="L132" s="219"/>
      <c r="M132" s="220"/>
      <c r="N132" s="221"/>
      <c r="O132" s="221"/>
      <c r="P132" s="221"/>
      <c r="Q132" s="221"/>
      <c r="R132" s="221"/>
      <c r="S132" s="221"/>
      <c r="T132" s="222"/>
      <c r="AT132" s="223" t="s">
        <v>137</v>
      </c>
      <c r="AU132" s="223" t="s">
        <v>77</v>
      </c>
      <c r="AV132" s="12" t="s">
        <v>79</v>
      </c>
      <c r="AW132" s="12" t="s">
        <v>139</v>
      </c>
      <c r="AX132" s="12" t="s">
        <v>70</v>
      </c>
      <c r="AY132" s="223" t="s">
        <v>128</v>
      </c>
    </row>
    <row r="133" spans="2:65" s="10" customFormat="1" ht="13.5">
      <c r="B133" s="192"/>
      <c r="C133" s="193"/>
      <c r="D133" s="189" t="s">
        <v>137</v>
      </c>
      <c r="E133" s="194" t="s">
        <v>21</v>
      </c>
      <c r="F133" s="195" t="s">
        <v>144</v>
      </c>
      <c r="G133" s="193"/>
      <c r="H133" s="194" t="s">
        <v>21</v>
      </c>
      <c r="I133" s="196"/>
      <c r="J133" s="193"/>
      <c r="K133" s="193"/>
      <c r="L133" s="197"/>
      <c r="M133" s="198"/>
      <c r="N133" s="199"/>
      <c r="O133" s="199"/>
      <c r="P133" s="199"/>
      <c r="Q133" s="199"/>
      <c r="R133" s="199"/>
      <c r="S133" s="199"/>
      <c r="T133" s="200"/>
      <c r="AT133" s="201" t="s">
        <v>137</v>
      </c>
      <c r="AU133" s="201" t="s">
        <v>77</v>
      </c>
      <c r="AV133" s="10" t="s">
        <v>77</v>
      </c>
      <c r="AW133" s="10" t="s">
        <v>139</v>
      </c>
      <c r="AX133" s="10" t="s">
        <v>70</v>
      </c>
      <c r="AY133" s="201" t="s">
        <v>128</v>
      </c>
    </row>
    <row r="134" spans="2:65" s="12" customFormat="1" ht="13.5">
      <c r="B134" s="213"/>
      <c r="C134" s="214"/>
      <c r="D134" s="189" t="s">
        <v>137</v>
      </c>
      <c r="E134" s="215" t="s">
        <v>21</v>
      </c>
      <c r="F134" s="216" t="s">
        <v>173</v>
      </c>
      <c r="G134" s="214"/>
      <c r="H134" s="217">
        <v>10.192500000000001</v>
      </c>
      <c r="I134" s="218"/>
      <c r="J134" s="214"/>
      <c r="K134" s="214"/>
      <c r="L134" s="219"/>
      <c r="M134" s="220"/>
      <c r="N134" s="221"/>
      <c r="O134" s="221"/>
      <c r="P134" s="221"/>
      <c r="Q134" s="221"/>
      <c r="R134" s="221"/>
      <c r="S134" s="221"/>
      <c r="T134" s="222"/>
      <c r="AT134" s="223" t="s">
        <v>137</v>
      </c>
      <c r="AU134" s="223" t="s">
        <v>77</v>
      </c>
      <c r="AV134" s="12" t="s">
        <v>79</v>
      </c>
      <c r="AW134" s="12" t="s">
        <v>139</v>
      </c>
      <c r="AX134" s="12" t="s">
        <v>70</v>
      </c>
      <c r="AY134" s="223" t="s">
        <v>128</v>
      </c>
    </row>
    <row r="135" spans="2:65" s="12" customFormat="1" ht="13.5">
      <c r="B135" s="213"/>
      <c r="C135" s="214"/>
      <c r="D135" s="189" t="s">
        <v>137</v>
      </c>
      <c r="E135" s="215" t="s">
        <v>21</v>
      </c>
      <c r="F135" s="216" t="s">
        <v>174</v>
      </c>
      <c r="G135" s="214"/>
      <c r="H135" s="217">
        <v>3.15</v>
      </c>
      <c r="I135" s="218"/>
      <c r="J135" s="214"/>
      <c r="K135" s="214"/>
      <c r="L135" s="219"/>
      <c r="M135" s="220"/>
      <c r="N135" s="221"/>
      <c r="O135" s="221"/>
      <c r="P135" s="221"/>
      <c r="Q135" s="221"/>
      <c r="R135" s="221"/>
      <c r="S135" s="221"/>
      <c r="T135" s="222"/>
      <c r="AT135" s="223" t="s">
        <v>137</v>
      </c>
      <c r="AU135" s="223" t="s">
        <v>77</v>
      </c>
      <c r="AV135" s="12" t="s">
        <v>79</v>
      </c>
      <c r="AW135" s="12" t="s">
        <v>139</v>
      </c>
      <c r="AX135" s="12" t="s">
        <v>70</v>
      </c>
      <c r="AY135" s="223" t="s">
        <v>128</v>
      </c>
    </row>
    <row r="136" spans="2:65" s="12" customFormat="1" ht="13.5">
      <c r="B136" s="213"/>
      <c r="C136" s="214"/>
      <c r="D136" s="189" t="s">
        <v>137</v>
      </c>
      <c r="E136" s="215" t="s">
        <v>21</v>
      </c>
      <c r="F136" s="216" t="s">
        <v>175</v>
      </c>
      <c r="G136" s="214"/>
      <c r="H136" s="217">
        <v>31.2</v>
      </c>
      <c r="I136" s="218"/>
      <c r="J136" s="214"/>
      <c r="K136" s="214"/>
      <c r="L136" s="219"/>
      <c r="M136" s="220"/>
      <c r="N136" s="221"/>
      <c r="O136" s="221"/>
      <c r="P136" s="221"/>
      <c r="Q136" s="221"/>
      <c r="R136" s="221"/>
      <c r="S136" s="221"/>
      <c r="T136" s="222"/>
      <c r="AT136" s="223" t="s">
        <v>137</v>
      </c>
      <c r="AU136" s="223" t="s">
        <v>77</v>
      </c>
      <c r="AV136" s="12" t="s">
        <v>79</v>
      </c>
      <c r="AW136" s="12" t="s">
        <v>139</v>
      </c>
      <c r="AX136" s="12" t="s">
        <v>70</v>
      </c>
      <c r="AY136" s="223" t="s">
        <v>128</v>
      </c>
    </row>
    <row r="137" spans="2:65" s="12" customFormat="1" ht="13.5">
      <c r="B137" s="213"/>
      <c r="C137" s="214"/>
      <c r="D137" s="189" t="s">
        <v>137</v>
      </c>
      <c r="E137" s="215" t="s">
        <v>21</v>
      </c>
      <c r="F137" s="216" t="s">
        <v>176</v>
      </c>
      <c r="G137" s="214"/>
      <c r="H137" s="217">
        <v>31.2</v>
      </c>
      <c r="I137" s="218"/>
      <c r="J137" s="214"/>
      <c r="K137" s="214"/>
      <c r="L137" s="219"/>
      <c r="M137" s="220"/>
      <c r="N137" s="221"/>
      <c r="O137" s="221"/>
      <c r="P137" s="221"/>
      <c r="Q137" s="221"/>
      <c r="R137" s="221"/>
      <c r="S137" s="221"/>
      <c r="T137" s="222"/>
      <c r="AT137" s="223" t="s">
        <v>137</v>
      </c>
      <c r="AU137" s="223" t="s">
        <v>77</v>
      </c>
      <c r="AV137" s="12" t="s">
        <v>79</v>
      </c>
      <c r="AW137" s="12" t="s">
        <v>139</v>
      </c>
      <c r="AX137" s="12" t="s">
        <v>70</v>
      </c>
      <c r="AY137" s="223" t="s">
        <v>128</v>
      </c>
    </row>
    <row r="138" spans="2:65" s="12" customFormat="1" ht="13.5">
      <c r="B138" s="213"/>
      <c r="C138" s="214"/>
      <c r="D138" s="189" t="s">
        <v>137</v>
      </c>
      <c r="E138" s="215" t="s">
        <v>21</v>
      </c>
      <c r="F138" s="216" t="s">
        <v>177</v>
      </c>
      <c r="G138" s="214"/>
      <c r="H138" s="217">
        <v>9.48</v>
      </c>
      <c r="I138" s="218"/>
      <c r="J138" s="214"/>
      <c r="K138" s="214"/>
      <c r="L138" s="219"/>
      <c r="M138" s="220"/>
      <c r="N138" s="221"/>
      <c r="O138" s="221"/>
      <c r="P138" s="221"/>
      <c r="Q138" s="221"/>
      <c r="R138" s="221"/>
      <c r="S138" s="221"/>
      <c r="T138" s="222"/>
      <c r="AT138" s="223" t="s">
        <v>137</v>
      </c>
      <c r="AU138" s="223" t="s">
        <v>77</v>
      </c>
      <c r="AV138" s="12" t="s">
        <v>79</v>
      </c>
      <c r="AW138" s="12" t="s">
        <v>139</v>
      </c>
      <c r="AX138" s="12" t="s">
        <v>70</v>
      </c>
      <c r="AY138" s="223" t="s">
        <v>128</v>
      </c>
    </row>
    <row r="139" spans="2:65" s="12" customFormat="1" ht="13.5">
      <c r="B139" s="213"/>
      <c r="C139" s="214"/>
      <c r="D139" s="189" t="s">
        <v>137</v>
      </c>
      <c r="E139" s="215" t="s">
        <v>21</v>
      </c>
      <c r="F139" s="216" t="s">
        <v>178</v>
      </c>
      <c r="G139" s="214"/>
      <c r="H139" s="217">
        <v>9.9359999999999999</v>
      </c>
      <c r="I139" s="218"/>
      <c r="J139" s="214"/>
      <c r="K139" s="214"/>
      <c r="L139" s="219"/>
      <c r="M139" s="220"/>
      <c r="N139" s="221"/>
      <c r="O139" s="221"/>
      <c r="P139" s="221"/>
      <c r="Q139" s="221"/>
      <c r="R139" s="221"/>
      <c r="S139" s="221"/>
      <c r="T139" s="222"/>
      <c r="AT139" s="223" t="s">
        <v>137</v>
      </c>
      <c r="AU139" s="223" t="s">
        <v>77</v>
      </c>
      <c r="AV139" s="12" t="s">
        <v>79</v>
      </c>
      <c r="AW139" s="12" t="s">
        <v>139</v>
      </c>
      <c r="AX139" s="12" t="s">
        <v>70</v>
      </c>
      <c r="AY139" s="223" t="s">
        <v>128</v>
      </c>
    </row>
    <row r="140" spans="2:65" s="10" customFormat="1" ht="13.5">
      <c r="B140" s="192"/>
      <c r="C140" s="193"/>
      <c r="D140" s="189" t="s">
        <v>137</v>
      </c>
      <c r="E140" s="194" t="s">
        <v>21</v>
      </c>
      <c r="F140" s="195" t="s">
        <v>154</v>
      </c>
      <c r="G140" s="193"/>
      <c r="H140" s="194" t="s">
        <v>21</v>
      </c>
      <c r="I140" s="196"/>
      <c r="J140" s="193"/>
      <c r="K140" s="193"/>
      <c r="L140" s="197"/>
      <c r="M140" s="198"/>
      <c r="N140" s="199"/>
      <c r="O140" s="199"/>
      <c r="P140" s="199"/>
      <c r="Q140" s="199"/>
      <c r="R140" s="199"/>
      <c r="S140" s="199"/>
      <c r="T140" s="200"/>
      <c r="AT140" s="201" t="s">
        <v>137</v>
      </c>
      <c r="AU140" s="201" t="s">
        <v>77</v>
      </c>
      <c r="AV140" s="10" t="s">
        <v>77</v>
      </c>
      <c r="AW140" s="10" t="s">
        <v>139</v>
      </c>
      <c r="AX140" s="10" t="s">
        <v>70</v>
      </c>
      <c r="AY140" s="201" t="s">
        <v>128</v>
      </c>
    </row>
    <row r="141" spans="2:65" s="12" customFormat="1" ht="13.5">
      <c r="B141" s="213"/>
      <c r="C141" s="214"/>
      <c r="D141" s="189" t="s">
        <v>137</v>
      </c>
      <c r="E141" s="215" t="s">
        <v>21</v>
      </c>
      <c r="F141" s="216" t="s">
        <v>179</v>
      </c>
      <c r="G141" s="214"/>
      <c r="H141" s="217">
        <v>1.89</v>
      </c>
      <c r="I141" s="218"/>
      <c r="J141" s="214"/>
      <c r="K141" s="214"/>
      <c r="L141" s="219"/>
      <c r="M141" s="220"/>
      <c r="N141" s="221"/>
      <c r="O141" s="221"/>
      <c r="P141" s="221"/>
      <c r="Q141" s="221"/>
      <c r="R141" s="221"/>
      <c r="S141" s="221"/>
      <c r="T141" s="222"/>
      <c r="AT141" s="223" t="s">
        <v>137</v>
      </c>
      <c r="AU141" s="223" t="s">
        <v>77</v>
      </c>
      <c r="AV141" s="12" t="s">
        <v>79</v>
      </c>
      <c r="AW141" s="12" t="s">
        <v>139</v>
      </c>
      <c r="AX141" s="12" t="s">
        <v>70</v>
      </c>
      <c r="AY141" s="223" t="s">
        <v>128</v>
      </c>
    </row>
    <row r="142" spans="2:65" s="12" customFormat="1" ht="13.5">
      <c r="B142" s="213"/>
      <c r="C142" s="214"/>
      <c r="D142" s="189" t="s">
        <v>137</v>
      </c>
      <c r="E142" s="215" t="s">
        <v>21</v>
      </c>
      <c r="F142" s="216" t="s">
        <v>180</v>
      </c>
      <c r="G142" s="214"/>
      <c r="H142" s="217">
        <v>5.94</v>
      </c>
      <c r="I142" s="218"/>
      <c r="J142" s="214"/>
      <c r="K142" s="214"/>
      <c r="L142" s="219"/>
      <c r="M142" s="220"/>
      <c r="N142" s="221"/>
      <c r="O142" s="221"/>
      <c r="P142" s="221"/>
      <c r="Q142" s="221"/>
      <c r="R142" s="221"/>
      <c r="S142" s="221"/>
      <c r="T142" s="222"/>
      <c r="AT142" s="223" t="s">
        <v>137</v>
      </c>
      <c r="AU142" s="223" t="s">
        <v>77</v>
      </c>
      <c r="AV142" s="12" t="s">
        <v>79</v>
      </c>
      <c r="AW142" s="12" t="s">
        <v>139</v>
      </c>
      <c r="AX142" s="12" t="s">
        <v>70</v>
      </c>
      <c r="AY142" s="223" t="s">
        <v>128</v>
      </c>
    </row>
    <row r="143" spans="2:65" s="12" customFormat="1" ht="13.5">
      <c r="B143" s="213"/>
      <c r="C143" s="214"/>
      <c r="D143" s="189" t="s">
        <v>137</v>
      </c>
      <c r="E143" s="215" t="s">
        <v>21</v>
      </c>
      <c r="F143" s="216" t="s">
        <v>181</v>
      </c>
      <c r="G143" s="214"/>
      <c r="H143" s="217">
        <v>41.04</v>
      </c>
      <c r="I143" s="218"/>
      <c r="J143" s="214"/>
      <c r="K143" s="214"/>
      <c r="L143" s="219"/>
      <c r="M143" s="220"/>
      <c r="N143" s="221"/>
      <c r="O143" s="221"/>
      <c r="P143" s="221"/>
      <c r="Q143" s="221"/>
      <c r="R143" s="221"/>
      <c r="S143" s="221"/>
      <c r="T143" s="222"/>
      <c r="AT143" s="223" t="s">
        <v>137</v>
      </c>
      <c r="AU143" s="223" t="s">
        <v>77</v>
      </c>
      <c r="AV143" s="12" t="s">
        <v>79</v>
      </c>
      <c r="AW143" s="12" t="s">
        <v>139</v>
      </c>
      <c r="AX143" s="12" t="s">
        <v>70</v>
      </c>
      <c r="AY143" s="223" t="s">
        <v>128</v>
      </c>
    </row>
    <row r="144" spans="2:65" s="12" customFormat="1" ht="13.5">
      <c r="B144" s="213"/>
      <c r="C144" s="214"/>
      <c r="D144" s="189" t="s">
        <v>137</v>
      </c>
      <c r="E144" s="215" t="s">
        <v>21</v>
      </c>
      <c r="F144" s="216" t="s">
        <v>182</v>
      </c>
      <c r="G144" s="214"/>
      <c r="H144" s="217">
        <v>27.36</v>
      </c>
      <c r="I144" s="218"/>
      <c r="J144" s="214"/>
      <c r="K144" s="214"/>
      <c r="L144" s="219"/>
      <c r="M144" s="220"/>
      <c r="N144" s="221"/>
      <c r="O144" s="221"/>
      <c r="P144" s="221"/>
      <c r="Q144" s="221"/>
      <c r="R144" s="221"/>
      <c r="S144" s="221"/>
      <c r="T144" s="222"/>
      <c r="AT144" s="223" t="s">
        <v>137</v>
      </c>
      <c r="AU144" s="223" t="s">
        <v>77</v>
      </c>
      <c r="AV144" s="12" t="s">
        <v>79</v>
      </c>
      <c r="AW144" s="12" t="s">
        <v>139</v>
      </c>
      <c r="AX144" s="12" t="s">
        <v>70</v>
      </c>
      <c r="AY144" s="223" t="s">
        <v>128</v>
      </c>
    </row>
    <row r="145" spans="2:65" s="12" customFormat="1" ht="13.5">
      <c r="B145" s="213"/>
      <c r="C145" s="214"/>
      <c r="D145" s="189" t="s">
        <v>137</v>
      </c>
      <c r="E145" s="215" t="s">
        <v>21</v>
      </c>
      <c r="F145" s="216" t="s">
        <v>183</v>
      </c>
      <c r="G145" s="214"/>
      <c r="H145" s="217">
        <v>35.28</v>
      </c>
      <c r="I145" s="218"/>
      <c r="J145" s="214"/>
      <c r="K145" s="214"/>
      <c r="L145" s="219"/>
      <c r="M145" s="220"/>
      <c r="N145" s="221"/>
      <c r="O145" s="221"/>
      <c r="P145" s="221"/>
      <c r="Q145" s="221"/>
      <c r="R145" s="221"/>
      <c r="S145" s="221"/>
      <c r="T145" s="222"/>
      <c r="AT145" s="223" t="s">
        <v>137</v>
      </c>
      <c r="AU145" s="223" t="s">
        <v>77</v>
      </c>
      <c r="AV145" s="12" t="s">
        <v>79</v>
      </c>
      <c r="AW145" s="12" t="s">
        <v>139</v>
      </c>
      <c r="AX145" s="12" t="s">
        <v>70</v>
      </c>
      <c r="AY145" s="223" t="s">
        <v>128</v>
      </c>
    </row>
    <row r="146" spans="2:65" s="12" customFormat="1" ht="13.5">
      <c r="B146" s="213"/>
      <c r="C146" s="214"/>
      <c r="D146" s="189" t="s">
        <v>137</v>
      </c>
      <c r="E146" s="215" t="s">
        <v>21</v>
      </c>
      <c r="F146" s="216" t="s">
        <v>184</v>
      </c>
      <c r="G146" s="214"/>
      <c r="H146" s="217">
        <v>4.95</v>
      </c>
      <c r="I146" s="218"/>
      <c r="J146" s="214"/>
      <c r="K146" s="214"/>
      <c r="L146" s="219"/>
      <c r="M146" s="220"/>
      <c r="N146" s="221"/>
      <c r="O146" s="221"/>
      <c r="P146" s="221"/>
      <c r="Q146" s="221"/>
      <c r="R146" s="221"/>
      <c r="S146" s="221"/>
      <c r="T146" s="222"/>
      <c r="AT146" s="223" t="s">
        <v>137</v>
      </c>
      <c r="AU146" s="223" t="s">
        <v>77</v>
      </c>
      <c r="AV146" s="12" t="s">
        <v>79</v>
      </c>
      <c r="AW146" s="12" t="s">
        <v>139</v>
      </c>
      <c r="AX146" s="12" t="s">
        <v>70</v>
      </c>
      <c r="AY146" s="223" t="s">
        <v>128</v>
      </c>
    </row>
    <row r="147" spans="2:65" s="10" customFormat="1" ht="13.5">
      <c r="B147" s="192"/>
      <c r="C147" s="193"/>
      <c r="D147" s="189" t="s">
        <v>137</v>
      </c>
      <c r="E147" s="194" t="s">
        <v>21</v>
      </c>
      <c r="F147" s="195" t="s">
        <v>161</v>
      </c>
      <c r="G147" s="193"/>
      <c r="H147" s="194" t="s">
        <v>21</v>
      </c>
      <c r="I147" s="196"/>
      <c r="J147" s="193"/>
      <c r="K147" s="193"/>
      <c r="L147" s="197"/>
      <c r="M147" s="198"/>
      <c r="N147" s="199"/>
      <c r="O147" s="199"/>
      <c r="P147" s="199"/>
      <c r="Q147" s="199"/>
      <c r="R147" s="199"/>
      <c r="S147" s="199"/>
      <c r="T147" s="200"/>
      <c r="AT147" s="201" t="s">
        <v>137</v>
      </c>
      <c r="AU147" s="201" t="s">
        <v>77</v>
      </c>
      <c r="AV147" s="10" t="s">
        <v>77</v>
      </c>
      <c r="AW147" s="10" t="s">
        <v>139</v>
      </c>
      <c r="AX147" s="10" t="s">
        <v>70</v>
      </c>
      <c r="AY147" s="201" t="s">
        <v>128</v>
      </c>
    </row>
    <row r="148" spans="2:65" s="12" customFormat="1" ht="13.5">
      <c r="B148" s="213"/>
      <c r="C148" s="214"/>
      <c r="D148" s="189" t="s">
        <v>137</v>
      </c>
      <c r="E148" s="215" t="s">
        <v>21</v>
      </c>
      <c r="F148" s="216" t="s">
        <v>185</v>
      </c>
      <c r="G148" s="214"/>
      <c r="H148" s="217">
        <v>5.94</v>
      </c>
      <c r="I148" s="218"/>
      <c r="J148" s="214"/>
      <c r="K148" s="214"/>
      <c r="L148" s="219"/>
      <c r="M148" s="220"/>
      <c r="N148" s="221"/>
      <c r="O148" s="221"/>
      <c r="P148" s="221"/>
      <c r="Q148" s="221"/>
      <c r="R148" s="221"/>
      <c r="S148" s="221"/>
      <c r="T148" s="222"/>
      <c r="AT148" s="223" t="s">
        <v>137</v>
      </c>
      <c r="AU148" s="223" t="s">
        <v>77</v>
      </c>
      <c r="AV148" s="12" t="s">
        <v>79</v>
      </c>
      <c r="AW148" s="12" t="s">
        <v>139</v>
      </c>
      <c r="AX148" s="12" t="s">
        <v>70</v>
      </c>
      <c r="AY148" s="223" t="s">
        <v>128</v>
      </c>
    </row>
    <row r="149" spans="2:65" s="12" customFormat="1" ht="13.5">
      <c r="B149" s="213"/>
      <c r="C149" s="214"/>
      <c r="D149" s="189" t="s">
        <v>137</v>
      </c>
      <c r="E149" s="215" t="s">
        <v>21</v>
      </c>
      <c r="F149" s="216" t="s">
        <v>179</v>
      </c>
      <c r="G149" s="214"/>
      <c r="H149" s="217">
        <v>1.89</v>
      </c>
      <c r="I149" s="218"/>
      <c r="J149" s="214"/>
      <c r="K149" s="214"/>
      <c r="L149" s="219"/>
      <c r="M149" s="220"/>
      <c r="N149" s="221"/>
      <c r="O149" s="221"/>
      <c r="P149" s="221"/>
      <c r="Q149" s="221"/>
      <c r="R149" s="221"/>
      <c r="S149" s="221"/>
      <c r="T149" s="222"/>
      <c r="AT149" s="223" t="s">
        <v>137</v>
      </c>
      <c r="AU149" s="223" t="s">
        <v>77</v>
      </c>
      <c r="AV149" s="12" t="s">
        <v>79</v>
      </c>
      <c r="AW149" s="12" t="s">
        <v>139</v>
      </c>
      <c r="AX149" s="12" t="s">
        <v>70</v>
      </c>
      <c r="AY149" s="223" t="s">
        <v>128</v>
      </c>
    </row>
    <row r="150" spans="2:65" s="12" customFormat="1" ht="13.5">
      <c r="B150" s="213"/>
      <c r="C150" s="214"/>
      <c r="D150" s="189" t="s">
        <v>137</v>
      </c>
      <c r="E150" s="215" t="s">
        <v>21</v>
      </c>
      <c r="F150" s="216" t="s">
        <v>186</v>
      </c>
      <c r="G150" s="214"/>
      <c r="H150" s="217">
        <v>34.200000000000003</v>
      </c>
      <c r="I150" s="218"/>
      <c r="J150" s="214"/>
      <c r="K150" s="214"/>
      <c r="L150" s="219"/>
      <c r="M150" s="220"/>
      <c r="N150" s="221"/>
      <c r="O150" s="221"/>
      <c r="P150" s="221"/>
      <c r="Q150" s="221"/>
      <c r="R150" s="221"/>
      <c r="S150" s="221"/>
      <c r="T150" s="222"/>
      <c r="AT150" s="223" t="s">
        <v>137</v>
      </c>
      <c r="AU150" s="223" t="s">
        <v>77</v>
      </c>
      <c r="AV150" s="12" t="s">
        <v>79</v>
      </c>
      <c r="AW150" s="12" t="s">
        <v>139</v>
      </c>
      <c r="AX150" s="12" t="s">
        <v>70</v>
      </c>
      <c r="AY150" s="223" t="s">
        <v>128</v>
      </c>
    </row>
    <row r="151" spans="2:65" s="12" customFormat="1" ht="13.5">
      <c r="B151" s="213"/>
      <c r="C151" s="214"/>
      <c r="D151" s="189" t="s">
        <v>137</v>
      </c>
      <c r="E151" s="215" t="s">
        <v>21</v>
      </c>
      <c r="F151" s="216" t="s">
        <v>182</v>
      </c>
      <c r="G151" s="214"/>
      <c r="H151" s="217">
        <v>27.36</v>
      </c>
      <c r="I151" s="218"/>
      <c r="J151" s="214"/>
      <c r="K151" s="214"/>
      <c r="L151" s="219"/>
      <c r="M151" s="220"/>
      <c r="N151" s="221"/>
      <c r="O151" s="221"/>
      <c r="P151" s="221"/>
      <c r="Q151" s="221"/>
      <c r="R151" s="221"/>
      <c r="S151" s="221"/>
      <c r="T151" s="222"/>
      <c r="AT151" s="223" t="s">
        <v>137</v>
      </c>
      <c r="AU151" s="223" t="s">
        <v>77</v>
      </c>
      <c r="AV151" s="12" t="s">
        <v>79</v>
      </c>
      <c r="AW151" s="12" t="s">
        <v>139</v>
      </c>
      <c r="AX151" s="12" t="s">
        <v>70</v>
      </c>
      <c r="AY151" s="223" t="s">
        <v>128</v>
      </c>
    </row>
    <row r="152" spans="2:65" s="12" customFormat="1" ht="13.5">
      <c r="B152" s="213"/>
      <c r="C152" s="214"/>
      <c r="D152" s="189" t="s">
        <v>137</v>
      </c>
      <c r="E152" s="215" t="s">
        <v>21</v>
      </c>
      <c r="F152" s="216" t="s">
        <v>187</v>
      </c>
      <c r="G152" s="214"/>
      <c r="H152" s="217">
        <v>17.64</v>
      </c>
      <c r="I152" s="218"/>
      <c r="J152" s="214"/>
      <c r="K152" s="214"/>
      <c r="L152" s="219"/>
      <c r="M152" s="220"/>
      <c r="N152" s="221"/>
      <c r="O152" s="221"/>
      <c r="P152" s="221"/>
      <c r="Q152" s="221"/>
      <c r="R152" s="221"/>
      <c r="S152" s="221"/>
      <c r="T152" s="222"/>
      <c r="AT152" s="223" t="s">
        <v>137</v>
      </c>
      <c r="AU152" s="223" t="s">
        <v>77</v>
      </c>
      <c r="AV152" s="12" t="s">
        <v>79</v>
      </c>
      <c r="AW152" s="12" t="s">
        <v>139</v>
      </c>
      <c r="AX152" s="12" t="s">
        <v>70</v>
      </c>
      <c r="AY152" s="223" t="s">
        <v>128</v>
      </c>
    </row>
    <row r="153" spans="2:65" s="12" customFormat="1" ht="13.5">
      <c r="B153" s="213"/>
      <c r="C153" s="214"/>
      <c r="D153" s="189" t="s">
        <v>137</v>
      </c>
      <c r="E153" s="215" t="s">
        <v>21</v>
      </c>
      <c r="F153" s="216" t="s">
        <v>188</v>
      </c>
      <c r="G153" s="214"/>
      <c r="H153" s="217">
        <v>10.8</v>
      </c>
      <c r="I153" s="218"/>
      <c r="J153" s="214"/>
      <c r="K153" s="214"/>
      <c r="L153" s="219"/>
      <c r="M153" s="220"/>
      <c r="N153" s="221"/>
      <c r="O153" s="221"/>
      <c r="P153" s="221"/>
      <c r="Q153" s="221"/>
      <c r="R153" s="221"/>
      <c r="S153" s="221"/>
      <c r="T153" s="222"/>
      <c r="AT153" s="223" t="s">
        <v>137</v>
      </c>
      <c r="AU153" s="223" t="s">
        <v>77</v>
      </c>
      <c r="AV153" s="12" t="s">
        <v>79</v>
      </c>
      <c r="AW153" s="12" t="s">
        <v>139</v>
      </c>
      <c r="AX153" s="12" t="s">
        <v>70</v>
      </c>
      <c r="AY153" s="223" t="s">
        <v>128</v>
      </c>
    </row>
    <row r="154" spans="2:65" s="10" customFormat="1" ht="13.5">
      <c r="B154" s="192"/>
      <c r="C154" s="193"/>
      <c r="D154" s="189" t="s">
        <v>137</v>
      </c>
      <c r="E154" s="194" t="s">
        <v>21</v>
      </c>
      <c r="F154" s="195" t="s">
        <v>150</v>
      </c>
      <c r="G154" s="193"/>
      <c r="H154" s="194" t="s">
        <v>21</v>
      </c>
      <c r="I154" s="196"/>
      <c r="J154" s="193"/>
      <c r="K154" s="193"/>
      <c r="L154" s="197"/>
      <c r="M154" s="198"/>
      <c r="N154" s="199"/>
      <c r="O154" s="199"/>
      <c r="P154" s="199"/>
      <c r="Q154" s="199"/>
      <c r="R154" s="199"/>
      <c r="S154" s="199"/>
      <c r="T154" s="200"/>
      <c r="AT154" s="201" t="s">
        <v>137</v>
      </c>
      <c r="AU154" s="201" t="s">
        <v>77</v>
      </c>
      <c r="AV154" s="10" t="s">
        <v>77</v>
      </c>
      <c r="AW154" s="10" t="s">
        <v>139</v>
      </c>
      <c r="AX154" s="10" t="s">
        <v>70</v>
      </c>
      <c r="AY154" s="201" t="s">
        <v>128</v>
      </c>
    </row>
    <row r="155" spans="2:65" s="12" customFormat="1" ht="13.5">
      <c r="B155" s="213"/>
      <c r="C155" s="214"/>
      <c r="D155" s="189" t="s">
        <v>137</v>
      </c>
      <c r="E155" s="215" t="s">
        <v>21</v>
      </c>
      <c r="F155" s="216" t="s">
        <v>189</v>
      </c>
      <c r="G155" s="214"/>
      <c r="H155" s="217">
        <v>2.88</v>
      </c>
      <c r="I155" s="218"/>
      <c r="J155" s="214"/>
      <c r="K155" s="214"/>
      <c r="L155" s="219"/>
      <c r="M155" s="220"/>
      <c r="N155" s="221"/>
      <c r="O155" s="221"/>
      <c r="P155" s="221"/>
      <c r="Q155" s="221"/>
      <c r="R155" s="221"/>
      <c r="S155" s="221"/>
      <c r="T155" s="222"/>
      <c r="AT155" s="223" t="s">
        <v>137</v>
      </c>
      <c r="AU155" s="223" t="s">
        <v>77</v>
      </c>
      <c r="AV155" s="12" t="s">
        <v>79</v>
      </c>
      <c r="AW155" s="12" t="s">
        <v>139</v>
      </c>
      <c r="AX155" s="12" t="s">
        <v>70</v>
      </c>
      <c r="AY155" s="223" t="s">
        <v>128</v>
      </c>
    </row>
    <row r="156" spans="2:65" s="11" customFormat="1" ht="13.5">
      <c r="B156" s="202"/>
      <c r="C156" s="203"/>
      <c r="D156" s="189" t="s">
        <v>137</v>
      </c>
      <c r="E156" s="204" t="s">
        <v>21</v>
      </c>
      <c r="F156" s="205" t="s">
        <v>141</v>
      </c>
      <c r="G156" s="203"/>
      <c r="H156" s="206">
        <v>331.99349999999998</v>
      </c>
      <c r="I156" s="207"/>
      <c r="J156" s="203"/>
      <c r="K156" s="203"/>
      <c r="L156" s="208"/>
      <c r="M156" s="209"/>
      <c r="N156" s="210"/>
      <c r="O156" s="210"/>
      <c r="P156" s="210"/>
      <c r="Q156" s="210"/>
      <c r="R156" s="210"/>
      <c r="S156" s="210"/>
      <c r="T156" s="211"/>
      <c r="AT156" s="212" t="s">
        <v>137</v>
      </c>
      <c r="AU156" s="212" t="s">
        <v>77</v>
      </c>
      <c r="AV156" s="11" t="s">
        <v>134</v>
      </c>
      <c r="AW156" s="11" t="s">
        <v>139</v>
      </c>
      <c r="AX156" s="11" t="s">
        <v>77</v>
      </c>
      <c r="AY156" s="212" t="s">
        <v>128</v>
      </c>
    </row>
    <row r="157" spans="2:65" s="1" customFormat="1" ht="63.75" customHeight="1">
      <c r="B157" s="39"/>
      <c r="C157" s="177" t="s">
        <v>190</v>
      </c>
      <c r="D157" s="177" t="s">
        <v>129</v>
      </c>
      <c r="E157" s="178" t="s">
        <v>191</v>
      </c>
      <c r="F157" s="179" t="s">
        <v>192</v>
      </c>
      <c r="G157" s="180" t="s">
        <v>170</v>
      </c>
      <c r="H157" s="181">
        <v>66.31</v>
      </c>
      <c r="I157" s="182"/>
      <c r="J157" s="183">
        <f>ROUND(I157*H157,2)</f>
        <v>0</v>
      </c>
      <c r="K157" s="179" t="s">
        <v>133</v>
      </c>
      <c r="L157" s="59"/>
      <c r="M157" s="184" t="s">
        <v>21</v>
      </c>
      <c r="N157" s="185" t="s">
        <v>41</v>
      </c>
      <c r="O157" s="40"/>
      <c r="P157" s="186">
        <f>O157*H157</f>
        <v>0</v>
      </c>
      <c r="Q157" s="186">
        <v>0</v>
      </c>
      <c r="R157" s="186">
        <f>Q157*H157</f>
        <v>0</v>
      </c>
      <c r="S157" s="186">
        <v>0</v>
      </c>
      <c r="T157" s="187">
        <f>S157*H157</f>
        <v>0</v>
      </c>
      <c r="AR157" s="22" t="s">
        <v>134</v>
      </c>
      <c r="AT157" s="22" t="s">
        <v>129</v>
      </c>
      <c r="AU157" s="22" t="s">
        <v>77</v>
      </c>
      <c r="AY157" s="22" t="s">
        <v>128</v>
      </c>
      <c r="BE157" s="188">
        <f>IF(N157="základní",J157,0)</f>
        <v>0</v>
      </c>
      <c r="BF157" s="188">
        <f>IF(N157="snížená",J157,0)</f>
        <v>0</v>
      </c>
      <c r="BG157" s="188">
        <f>IF(N157="zákl. přenesená",J157,0)</f>
        <v>0</v>
      </c>
      <c r="BH157" s="188">
        <f>IF(N157="sníž. přenesená",J157,0)</f>
        <v>0</v>
      </c>
      <c r="BI157" s="188">
        <f>IF(N157="nulová",J157,0)</f>
        <v>0</v>
      </c>
      <c r="BJ157" s="22" t="s">
        <v>77</v>
      </c>
      <c r="BK157" s="188">
        <f>ROUND(I157*H157,2)</f>
        <v>0</v>
      </c>
      <c r="BL157" s="22" t="s">
        <v>134</v>
      </c>
      <c r="BM157" s="22" t="s">
        <v>193</v>
      </c>
    </row>
    <row r="158" spans="2:65" s="12" customFormat="1" ht="13.5">
      <c r="B158" s="213"/>
      <c r="C158" s="214"/>
      <c r="D158" s="189" t="s">
        <v>137</v>
      </c>
      <c r="E158" s="215" t="s">
        <v>21</v>
      </c>
      <c r="F158" s="216" t="s">
        <v>194</v>
      </c>
      <c r="G158" s="214"/>
      <c r="H158" s="217">
        <v>17.754999999999999</v>
      </c>
      <c r="I158" s="218"/>
      <c r="J158" s="214"/>
      <c r="K158" s="214"/>
      <c r="L158" s="219"/>
      <c r="M158" s="220"/>
      <c r="N158" s="221"/>
      <c r="O158" s="221"/>
      <c r="P158" s="221"/>
      <c r="Q158" s="221"/>
      <c r="R158" s="221"/>
      <c r="S158" s="221"/>
      <c r="T158" s="222"/>
      <c r="AT158" s="223" t="s">
        <v>137</v>
      </c>
      <c r="AU158" s="223" t="s">
        <v>77</v>
      </c>
      <c r="AV158" s="12" t="s">
        <v>79</v>
      </c>
      <c r="AW158" s="12" t="s">
        <v>139</v>
      </c>
      <c r="AX158" s="12" t="s">
        <v>70</v>
      </c>
      <c r="AY158" s="223" t="s">
        <v>128</v>
      </c>
    </row>
    <row r="159" spans="2:65" s="12" customFormat="1" ht="13.5">
      <c r="B159" s="213"/>
      <c r="C159" s="214"/>
      <c r="D159" s="189" t="s">
        <v>137</v>
      </c>
      <c r="E159" s="215" t="s">
        <v>21</v>
      </c>
      <c r="F159" s="216" t="s">
        <v>195</v>
      </c>
      <c r="G159" s="214"/>
      <c r="H159" s="217">
        <v>6.7649999999999997</v>
      </c>
      <c r="I159" s="218"/>
      <c r="J159" s="214"/>
      <c r="K159" s="214"/>
      <c r="L159" s="219"/>
      <c r="M159" s="220"/>
      <c r="N159" s="221"/>
      <c r="O159" s="221"/>
      <c r="P159" s="221"/>
      <c r="Q159" s="221"/>
      <c r="R159" s="221"/>
      <c r="S159" s="221"/>
      <c r="T159" s="222"/>
      <c r="AT159" s="223" t="s">
        <v>137</v>
      </c>
      <c r="AU159" s="223" t="s">
        <v>77</v>
      </c>
      <c r="AV159" s="12" t="s">
        <v>79</v>
      </c>
      <c r="AW159" s="12" t="s">
        <v>139</v>
      </c>
      <c r="AX159" s="12" t="s">
        <v>70</v>
      </c>
      <c r="AY159" s="223" t="s">
        <v>128</v>
      </c>
    </row>
    <row r="160" spans="2:65" s="12" customFormat="1" ht="13.5">
      <c r="B160" s="213"/>
      <c r="C160" s="214"/>
      <c r="D160" s="189" t="s">
        <v>137</v>
      </c>
      <c r="E160" s="215" t="s">
        <v>21</v>
      </c>
      <c r="F160" s="216" t="s">
        <v>196</v>
      </c>
      <c r="G160" s="214"/>
      <c r="H160" s="217">
        <v>-2</v>
      </c>
      <c r="I160" s="218"/>
      <c r="J160" s="214"/>
      <c r="K160" s="214"/>
      <c r="L160" s="219"/>
      <c r="M160" s="220"/>
      <c r="N160" s="221"/>
      <c r="O160" s="221"/>
      <c r="P160" s="221"/>
      <c r="Q160" s="221"/>
      <c r="R160" s="221"/>
      <c r="S160" s="221"/>
      <c r="T160" s="222"/>
      <c r="AT160" s="223" t="s">
        <v>137</v>
      </c>
      <c r="AU160" s="223" t="s">
        <v>77</v>
      </c>
      <c r="AV160" s="12" t="s">
        <v>79</v>
      </c>
      <c r="AW160" s="12" t="s">
        <v>139</v>
      </c>
      <c r="AX160" s="12" t="s">
        <v>70</v>
      </c>
      <c r="AY160" s="223" t="s">
        <v>128</v>
      </c>
    </row>
    <row r="161" spans="2:65" s="12" customFormat="1" ht="13.5">
      <c r="B161" s="213"/>
      <c r="C161" s="214"/>
      <c r="D161" s="189" t="s">
        <v>137</v>
      </c>
      <c r="E161" s="215" t="s">
        <v>21</v>
      </c>
      <c r="F161" s="216" t="s">
        <v>197</v>
      </c>
      <c r="G161" s="214"/>
      <c r="H161" s="217">
        <v>6.2</v>
      </c>
      <c r="I161" s="218"/>
      <c r="J161" s="214"/>
      <c r="K161" s="214"/>
      <c r="L161" s="219"/>
      <c r="M161" s="220"/>
      <c r="N161" s="221"/>
      <c r="O161" s="221"/>
      <c r="P161" s="221"/>
      <c r="Q161" s="221"/>
      <c r="R161" s="221"/>
      <c r="S161" s="221"/>
      <c r="T161" s="222"/>
      <c r="AT161" s="223" t="s">
        <v>137</v>
      </c>
      <c r="AU161" s="223" t="s">
        <v>77</v>
      </c>
      <c r="AV161" s="12" t="s">
        <v>79</v>
      </c>
      <c r="AW161" s="12" t="s">
        <v>139</v>
      </c>
      <c r="AX161" s="12" t="s">
        <v>70</v>
      </c>
      <c r="AY161" s="223" t="s">
        <v>128</v>
      </c>
    </row>
    <row r="162" spans="2:65" s="12" customFormat="1" ht="13.5">
      <c r="B162" s="213"/>
      <c r="C162" s="214"/>
      <c r="D162" s="189" t="s">
        <v>137</v>
      </c>
      <c r="E162" s="215" t="s">
        <v>21</v>
      </c>
      <c r="F162" s="216" t="s">
        <v>198</v>
      </c>
      <c r="G162" s="214"/>
      <c r="H162" s="217">
        <v>14.157</v>
      </c>
      <c r="I162" s="218"/>
      <c r="J162" s="214"/>
      <c r="K162" s="214"/>
      <c r="L162" s="219"/>
      <c r="M162" s="220"/>
      <c r="N162" s="221"/>
      <c r="O162" s="221"/>
      <c r="P162" s="221"/>
      <c r="Q162" s="221"/>
      <c r="R162" s="221"/>
      <c r="S162" s="221"/>
      <c r="T162" s="222"/>
      <c r="AT162" s="223" t="s">
        <v>137</v>
      </c>
      <c r="AU162" s="223" t="s">
        <v>77</v>
      </c>
      <c r="AV162" s="12" t="s">
        <v>79</v>
      </c>
      <c r="AW162" s="12" t="s">
        <v>139</v>
      </c>
      <c r="AX162" s="12" t="s">
        <v>70</v>
      </c>
      <c r="AY162" s="223" t="s">
        <v>128</v>
      </c>
    </row>
    <row r="163" spans="2:65" s="12" customFormat="1" ht="13.5">
      <c r="B163" s="213"/>
      <c r="C163" s="214"/>
      <c r="D163" s="189" t="s">
        <v>137</v>
      </c>
      <c r="E163" s="215" t="s">
        <v>21</v>
      </c>
      <c r="F163" s="216" t="s">
        <v>199</v>
      </c>
      <c r="G163" s="214"/>
      <c r="H163" s="217">
        <v>19.232500000000002</v>
      </c>
      <c r="I163" s="218"/>
      <c r="J163" s="214"/>
      <c r="K163" s="214"/>
      <c r="L163" s="219"/>
      <c r="M163" s="220"/>
      <c r="N163" s="221"/>
      <c r="O163" s="221"/>
      <c r="P163" s="221"/>
      <c r="Q163" s="221"/>
      <c r="R163" s="221"/>
      <c r="S163" s="221"/>
      <c r="T163" s="222"/>
      <c r="AT163" s="223" t="s">
        <v>137</v>
      </c>
      <c r="AU163" s="223" t="s">
        <v>77</v>
      </c>
      <c r="AV163" s="12" t="s">
        <v>79</v>
      </c>
      <c r="AW163" s="12" t="s">
        <v>139</v>
      </c>
      <c r="AX163" s="12" t="s">
        <v>70</v>
      </c>
      <c r="AY163" s="223" t="s">
        <v>128</v>
      </c>
    </row>
    <row r="164" spans="2:65" s="12" customFormat="1" ht="13.5">
      <c r="B164" s="213"/>
      <c r="C164" s="214"/>
      <c r="D164" s="189" t="s">
        <v>137</v>
      </c>
      <c r="E164" s="215" t="s">
        <v>21</v>
      </c>
      <c r="F164" s="216" t="s">
        <v>200</v>
      </c>
      <c r="G164" s="214"/>
      <c r="H164" s="217">
        <v>4.2</v>
      </c>
      <c r="I164" s="218"/>
      <c r="J164" s="214"/>
      <c r="K164" s="214"/>
      <c r="L164" s="219"/>
      <c r="M164" s="220"/>
      <c r="N164" s="221"/>
      <c r="O164" s="221"/>
      <c r="P164" s="221"/>
      <c r="Q164" s="221"/>
      <c r="R164" s="221"/>
      <c r="S164" s="221"/>
      <c r="T164" s="222"/>
      <c r="AT164" s="223" t="s">
        <v>137</v>
      </c>
      <c r="AU164" s="223" t="s">
        <v>77</v>
      </c>
      <c r="AV164" s="12" t="s">
        <v>79</v>
      </c>
      <c r="AW164" s="12" t="s">
        <v>139</v>
      </c>
      <c r="AX164" s="12" t="s">
        <v>70</v>
      </c>
      <c r="AY164" s="223" t="s">
        <v>128</v>
      </c>
    </row>
    <row r="165" spans="2:65" s="11" customFormat="1" ht="13.5">
      <c r="B165" s="202"/>
      <c r="C165" s="203"/>
      <c r="D165" s="189" t="s">
        <v>137</v>
      </c>
      <c r="E165" s="204" t="s">
        <v>21</v>
      </c>
      <c r="F165" s="205" t="s">
        <v>141</v>
      </c>
      <c r="G165" s="203"/>
      <c r="H165" s="206">
        <v>66.3095</v>
      </c>
      <c r="I165" s="207"/>
      <c r="J165" s="203"/>
      <c r="K165" s="203"/>
      <c r="L165" s="208"/>
      <c r="M165" s="209"/>
      <c r="N165" s="210"/>
      <c r="O165" s="210"/>
      <c r="P165" s="210"/>
      <c r="Q165" s="210"/>
      <c r="R165" s="210"/>
      <c r="S165" s="210"/>
      <c r="T165" s="211"/>
      <c r="AT165" s="212" t="s">
        <v>137</v>
      </c>
      <c r="AU165" s="212" t="s">
        <v>77</v>
      </c>
      <c r="AV165" s="11" t="s">
        <v>134</v>
      </c>
      <c r="AW165" s="11" t="s">
        <v>139</v>
      </c>
      <c r="AX165" s="11" t="s">
        <v>77</v>
      </c>
      <c r="AY165" s="212" t="s">
        <v>128</v>
      </c>
    </row>
    <row r="166" spans="2:65" s="9" customFormat="1" ht="37.35" customHeight="1">
      <c r="B166" s="163"/>
      <c r="C166" s="164"/>
      <c r="D166" s="165" t="s">
        <v>69</v>
      </c>
      <c r="E166" s="166" t="s">
        <v>201</v>
      </c>
      <c r="F166" s="166" t="s">
        <v>202</v>
      </c>
      <c r="G166" s="164"/>
      <c r="H166" s="164"/>
      <c r="I166" s="167"/>
      <c r="J166" s="168">
        <f>BK166</f>
        <v>0</v>
      </c>
      <c r="K166" s="164"/>
      <c r="L166" s="169"/>
      <c r="M166" s="170"/>
      <c r="N166" s="171"/>
      <c r="O166" s="171"/>
      <c r="P166" s="172">
        <f>SUM(P167:P176)</f>
        <v>0</v>
      </c>
      <c r="Q166" s="171"/>
      <c r="R166" s="172">
        <f>SUM(R167:R176)</f>
        <v>0</v>
      </c>
      <c r="S166" s="171"/>
      <c r="T166" s="173">
        <f>SUM(T167:T176)</f>
        <v>0</v>
      </c>
      <c r="AR166" s="174" t="s">
        <v>77</v>
      </c>
      <c r="AT166" s="175" t="s">
        <v>69</v>
      </c>
      <c r="AU166" s="175" t="s">
        <v>70</v>
      </c>
      <c r="AY166" s="174" t="s">
        <v>128</v>
      </c>
      <c r="BK166" s="176">
        <f>SUM(BK167:BK176)</f>
        <v>0</v>
      </c>
    </row>
    <row r="167" spans="2:65" s="1" customFormat="1" ht="89.25" customHeight="1">
      <c r="B167" s="39"/>
      <c r="C167" s="177" t="s">
        <v>134</v>
      </c>
      <c r="D167" s="177" t="s">
        <v>129</v>
      </c>
      <c r="E167" s="178" t="s">
        <v>203</v>
      </c>
      <c r="F167" s="179" t="s">
        <v>204</v>
      </c>
      <c r="G167" s="180" t="s">
        <v>205</v>
      </c>
      <c r="H167" s="181">
        <v>22</v>
      </c>
      <c r="I167" s="182"/>
      <c r="J167" s="183">
        <f>ROUND(I167*H167,2)</f>
        <v>0</v>
      </c>
      <c r="K167" s="179" t="s">
        <v>133</v>
      </c>
      <c r="L167" s="59"/>
      <c r="M167" s="184" t="s">
        <v>21</v>
      </c>
      <c r="N167" s="185" t="s">
        <v>41</v>
      </c>
      <c r="O167" s="40"/>
      <c r="P167" s="186">
        <f>O167*H167</f>
        <v>0</v>
      </c>
      <c r="Q167" s="186">
        <v>0</v>
      </c>
      <c r="R167" s="186">
        <f>Q167*H167</f>
        <v>0</v>
      </c>
      <c r="S167" s="186">
        <v>0</v>
      </c>
      <c r="T167" s="187">
        <f>S167*H167</f>
        <v>0</v>
      </c>
      <c r="AR167" s="22" t="s">
        <v>134</v>
      </c>
      <c r="AT167" s="22" t="s">
        <v>129</v>
      </c>
      <c r="AU167" s="22" t="s">
        <v>77</v>
      </c>
      <c r="AY167" s="22" t="s">
        <v>128</v>
      </c>
      <c r="BE167" s="188">
        <f>IF(N167="základní",J167,0)</f>
        <v>0</v>
      </c>
      <c r="BF167" s="188">
        <f>IF(N167="snížená",J167,0)</f>
        <v>0</v>
      </c>
      <c r="BG167" s="188">
        <f>IF(N167="zákl. přenesená",J167,0)</f>
        <v>0</v>
      </c>
      <c r="BH167" s="188">
        <f>IF(N167="sníž. přenesená",J167,0)</f>
        <v>0</v>
      </c>
      <c r="BI167" s="188">
        <f>IF(N167="nulová",J167,0)</f>
        <v>0</v>
      </c>
      <c r="BJ167" s="22" t="s">
        <v>77</v>
      </c>
      <c r="BK167" s="188">
        <f>ROUND(I167*H167,2)</f>
        <v>0</v>
      </c>
      <c r="BL167" s="22" t="s">
        <v>134</v>
      </c>
      <c r="BM167" s="22" t="s">
        <v>206</v>
      </c>
    </row>
    <row r="168" spans="2:65" s="10" customFormat="1" ht="13.5">
      <c r="B168" s="192"/>
      <c r="C168" s="193"/>
      <c r="D168" s="189" t="s">
        <v>137</v>
      </c>
      <c r="E168" s="194" t="s">
        <v>21</v>
      </c>
      <c r="F168" s="195" t="s">
        <v>207</v>
      </c>
      <c r="G168" s="193"/>
      <c r="H168" s="194" t="s">
        <v>21</v>
      </c>
      <c r="I168" s="196"/>
      <c r="J168" s="193"/>
      <c r="K168" s="193"/>
      <c r="L168" s="197"/>
      <c r="M168" s="198"/>
      <c r="N168" s="199"/>
      <c r="O168" s="199"/>
      <c r="P168" s="199"/>
      <c r="Q168" s="199"/>
      <c r="R168" s="199"/>
      <c r="S168" s="199"/>
      <c r="T168" s="200"/>
      <c r="AT168" s="201" t="s">
        <v>137</v>
      </c>
      <c r="AU168" s="201" t="s">
        <v>77</v>
      </c>
      <c r="AV168" s="10" t="s">
        <v>77</v>
      </c>
      <c r="AW168" s="10" t="s">
        <v>139</v>
      </c>
      <c r="AX168" s="10" t="s">
        <v>70</v>
      </c>
      <c r="AY168" s="201" t="s">
        <v>128</v>
      </c>
    </row>
    <row r="169" spans="2:65" s="12" customFormat="1" ht="13.5">
      <c r="B169" s="213"/>
      <c r="C169" s="214"/>
      <c r="D169" s="189" t="s">
        <v>137</v>
      </c>
      <c r="E169" s="215" t="s">
        <v>21</v>
      </c>
      <c r="F169" s="216" t="s">
        <v>208</v>
      </c>
      <c r="G169" s="214"/>
      <c r="H169" s="217">
        <v>8</v>
      </c>
      <c r="I169" s="218"/>
      <c r="J169" s="214"/>
      <c r="K169" s="214"/>
      <c r="L169" s="219"/>
      <c r="M169" s="220"/>
      <c r="N169" s="221"/>
      <c r="O169" s="221"/>
      <c r="P169" s="221"/>
      <c r="Q169" s="221"/>
      <c r="R169" s="221"/>
      <c r="S169" s="221"/>
      <c r="T169" s="222"/>
      <c r="AT169" s="223" t="s">
        <v>137</v>
      </c>
      <c r="AU169" s="223" t="s">
        <v>77</v>
      </c>
      <c r="AV169" s="12" t="s">
        <v>79</v>
      </c>
      <c r="AW169" s="12" t="s">
        <v>139</v>
      </c>
      <c r="AX169" s="12" t="s">
        <v>70</v>
      </c>
      <c r="AY169" s="223" t="s">
        <v>128</v>
      </c>
    </row>
    <row r="170" spans="2:65" s="12" customFormat="1" ht="13.5">
      <c r="B170" s="213"/>
      <c r="C170" s="214"/>
      <c r="D170" s="189" t="s">
        <v>137</v>
      </c>
      <c r="E170" s="215" t="s">
        <v>21</v>
      </c>
      <c r="F170" s="216" t="s">
        <v>209</v>
      </c>
      <c r="G170" s="214"/>
      <c r="H170" s="217">
        <v>4</v>
      </c>
      <c r="I170" s="218"/>
      <c r="J170" s="214"/>
      <c r="K170" s="214"/>
      <c r="L170" s="219"/>
      <c r="M170" s="220"/>
      <c r="N170" s="221"/>
      <c r="O170" s="221"/>
      <c r="P170" s="221"/>
      <c r="Q170" s="221"/>
      <c r="R170" s="221"/>
      <c r="S170" s="221"/>
      <c r="T170" s="222"/>
      <c r="AT170" s="223" t="s">
        <v>137</v>
      </c>
      <c r="AU170" s="223" t="s">
        <v>77</v>
      </c>
      <c r="AV170" s="12" t="s">
        <v>79</v>
      </c>
      <c r="AW170" s="12" t="s">
        <v>139</v>
      </c>
      <c r="AX170" s="12" t="s">
        <v>70</v>
      </c>
      <c r="AY170" s="223" t="s">
        <v>128</v>
      </c>
    </row>
    <row r="171" spans="2:65" s="12" customFormat="1" ht="13.5">
      <c r="B171" s="213"/>
      <c r="C171" s="214"/>
      <c r="D171" s="189" t="s">
        <v>137</v>
      </c>
      <c r="E171" s="215" t="s">
        <v>21</v>
      </c>
      <c r="F171" s="216" t="s">
        <v>210</v>
      </c>
      <c r="G171" s="214"/>
      <c r="H171" s="217">
        <v>1</v>
      </c>
      <c r="I171" s="218"/>
      <c r="J171" s="214"/>
      <c r="K171" s="214"/>
      <c r="L171" s="219"/>
      <c r="M171" s="220"/>
      <c r="N171" s="221"/>
      <c r="O171" s="221"/>
      <c r="P171" s="221"/>
      <c r="Q171" s="221"/>
      <c r="R171" s="221"/>
      <c r="S171" s="221"/>
      <c r="T171" s="222"/>
      <c r="AT171" s="223" t="s">
        <v>137</v>
      </c>
      <c r="AU171" s="223" t="s">
        <v>77</v>
      </c>
      <c r="AV171" s="12" t="s">
        <v>79</v>
      </c>
      <c r="AW171" s="12" t="s">
        <v>139</v>
      </c>
      <c r="AX171" s="12" t="s">
        <v>70</v>
      </c>
      <c r="AY171" s="223" t="s">
        <v>128</v>
      </c>
    </row>
    <row r="172" spans="2:65" s="10" customFormat="1" ht="13.5">
      <c r="B172" s="192"/>
      <c r="C172" s="193"/>
      <c r="D172" s="189" t="s">
        <v>137</v>
      </c>
      <c r="E172" s="194" t="s">
        <v>21</v>
      </c>
      <c r="F172" s="195" t="s">
        <v>211</v>
      </c>
      <c r="G172" s="193"/>
      <c r="H172" s="194" t="s">
        <v>21</v>
      </c>
      <c r="I172" s="196"/>
      <c r="J172" s="193"/>
      <c r="K172" s="193"/>
      <c r="L172" s="197"/>
      <c r="M172" s="198"/>
      <c r="N172" s="199"/>
      <c r="O172" s="199"/>
      <c r="P172" s="199"/>
      <c r="Q172" s="199"/>
      <c r="R172" s="199"/>
      <c r="S172" s="199"/>
      <c r="T172" s="200"/>
      <c r="AT172" s="201" t="s">
        <v>137</v>
      </c>
      <c r="AU172" s="201" t="s">
        <v>77</v>
      </c>
      <c r="AV172" s="10" t="s">
        <v>77</v>
      </c>
      <c r="AW172" s="10" t="s">
        <v>139</v>
      </c>
      <c r="AX172" s="10" t="s">
        <v>70</v>
      </c>
      <c r="AY172" s="201" t="s">
        <v>128</v>
      </c>
    </row>
    <row r="173" spans="2:65" s="12" customFormat="1" ht="13.5">
      <c r="B173" s="213"/>
      <c r="C173" s="214"/>
      <c r="D173" s="189" t="s">
        <v>137</v>
      </c>
      <c r="E173" s="215" t="s">
        <v>21</v>
      </c>
      <c r="F173" s="216" t="s">
        <v>212</v>
      </c>
      <c r="G173" s="214"/>
      <c r="H173" s="217">
        <v>3</v>
      </c>
      <c r="I173" s="218"/>
      <c r="J173" s="214"/>
      <c r="K173" s="214"/>
      <c r="L173" s="219"/>
      <c r="M173" s="220"/>
      <c r="N173" s="221"/>
      <c r="O173" s="221"/>
      <c r="P173" s="221"/>
      <c r="Q173" s="221"/>
      <c r="R173" s="221"/>
      <c r="S173" s="221"/>
      <c r="T173" s="222"/>
      <c r="AT173" s="223" t="s">
        <v>137</v>
      </c>
      <c r="AU173" s="223" t="s">
        <v>77</v>
      </c>
      <c r="AV173" s="12" t="s">
        <v>79</v>
      </c>
      <c r="AW173" s="12" t="s">
        <v>139</v>
      </c>
      <c r="AX173" s="12" t="s">
        <v>70</v>
      </c>
      <c r="AY173" s="223" t="s">
        <v>128</v>
      </c>
    </row>
    <row r="174" spans="2:65" s="12" customFormat="1" ht="13.5">
      <c r="B174" s="213"/>
      <c r="C174" s="214"/>
      <c r="D174" s="189" t="s">
        <v>137</v>
      </c>
      <c r="E174" s="215" t="s">
        <v>21</v>
      </c>
      <c r="F174" s="216" t="s">
        <v>213</v>
      </c>
      <c r="G174" s="214"/>
      <c r="H174" s="217">
        <v>2</v>
      </c>
      <c r="I174" s="218"/>
      <c r="J174" s="214"/>
      <c r="K174" s="214"/>
      <c r="L174" s="219"/>
      <c r="M174" s="220"/>
      <c r="N174" s="221"/>
      <c r="O174" s="221"/>
      <c r="P174" s="221"/>
      <c r="Q174" s="221"/>
      <c r="R174" s="221"/>
      <c r="S174" s="221"/>
      <c r="T174" s="222"/>
      <c r="AT174" s="223" t="s">
        <v>137</v>
      </c>
      <c r="AU174" s="223" t="s">
        <v>77</v>
      </c>
      <c r="AV174" s="12" t="s">
        <v>79</v>
      </c>
      <c r="AW174" s="12" t="s">
        <v>139</v>
      </c>
      <c r="AX174" s="12" t="s">
        <v>70</v>
      </c>
      <c r="AY174" s="223" t="s">
        <v>128</v>
      </c>
    </row>
    <row r="175" spans="2:65" s="12" customFormat="1" ht="13.5">
      <c r="B175" s="213"/>
      <c r="C175" s="214"/>
      <c r="D175" s="189" t="s">
        <v>137</v>
      </c>
      <c r="E175" s="215" t="s">
        <v>21</v>
      </c>
      <c r="F175" s="216" t="s">
        <v>209</v>
      </c>
      <c r="G175" s="214"/>
      <c r="H175" s="217">
        <v>4</v>
      </c>
      <c r="I175" s="218"/>
      <c r="J175" s="214"/>
      <c r="K175" s="214"/>
      <c r="L175" s="219"/>
      <c r="M175" s="220"/>
      <c r="N175" s="221"/>
      <c r="O175" s="221"/>
      <c r="P175" s="221"/>
      <c r="Q175" s="221"/>
      <c r="R175" s="221"/>
      <c r="S175" s="221"/>
      <c r="T175" s="222"/>
      <c r="AT175" s="223" t="s">
        <v>137</v>
      </c>
      <c r="AU175" s="223" t="s">
        <v>77</v>
      </c>
      <c r="AV175" s="12" t="s">
        <v>79</v>
      </c>
      <c r="AW175" s="12" t="s">
        <v>139</v>
      </c>
      <c r="AX175" s="12" t="s">
        <v>70</v>
      </c>
      <c r="AY175" s="223" t="s">
        <v>128</v>
      </c>
    </row>
    <row r="176" spans="2:65" s="11" customFormat="1" ht="13.5">
      <c r="B176" s="202"/>
      <c r="C176" s="203"/>
      <c r="D176" s="189" t="s">
        <v>137</v>
      </c>
      <c r="E176" s="204" t="s">
        <v>21</v>
      </c>
      <c r="F176" s="205" t="s">
        <v>141</v>
      </c>
      <c r="G176" s="203"/>
      <c r="H176" s="206">
        <v>22</v>
      </c>
      <c r="I176" s="207"/>
      <c r="J176" s="203"/>
      <c r="K176" s="203"/>
      <c r="L176" s="208"/>
      <c r="M176" s="209"/>
      <c r="N176" s="210"/>
      <c r="O176" s="210"/>
      <c r="P176" s="210"/>
      <c r="Q176" s="210"/>
      <c r="R176" s="210"/>
      <c r="S176" s="210"/>
      <c r="T176" s="211"/>
      <c r="AT176" s="212" t="s">
        <v>137</v>
      </c>
      <c r="AU176" s="212" t="s">
        <v>77</v>
      </c>
      <c r="AV176" s="11" t="s">
        <v>134</v>
      </c>
      <c r="AW176" s="11" t="s">
        <v>139</v>
      </c>
      <c r="AX176" s="11" t="s">
        <v>77</v>
      </c>
      <c r="AY176" s="212" t="s">
        <v>128</v>
      </c>
    </row>
    <row r="177" spans="2:65" s="9" customFormat="1" ht="37.35" customHeight="1">
      <c r="B177" s="163"/>
      <c r="C177" s="164"/>
      <c r="D177" s="165" t="s">
        <v>69</v>
      </c>
      <c r="E177" s="166" t="s">
        <v>214</v>
      </c>
      <c r="F177" s="166" t="s">
        <v>215</v>
      </c>
      <c r="G177" s="164"/>
      <c r="H177" s="164"/>
      <c r="I177" s="167"/>
      <c r="J177" s="168">
        <f>BK177</f>
        <v>0</v>
      </c>
      <c r="K177" s="164"/>
      <c r="L177" s="169"/>
      <c r="M177" s="170"/>
      <c r="N177" s="171"/>
      <c r="O177" s="171"/>
      <c r="P177" s="172">
        <f>SUM(P178:P185)</f>
        <v>0</v>
      </c>
      <c r="Q177" s="171"/>
      <c r="R177" s="172">
        <f>SUM(R178:R185)</f>
        <v>0</v>
      </c>
      <c r="S177" s="171"/>
      <c r="T177" s="173">
        <f>SUM(T178:T185)</f>
        <v>0</v>
      </c>
      <c r="AR177" s="174" t="s">
        <v>77</v>
      </c>
      <c r="AT177" s="175" t="s">
        <v>69</v>
      </c>
      <c r="AU177" s="175" t="s">
        <v>70</v>
      </c>
      <c r="AY177" s="174" t="s">
        <v>128</v>
      </c>
      <c r="BK177" s="176">
        <f>SUM(BK178:BK185)</f>
        <v>0</v>
      </c>
    </row>
    <row r="178" spans="2:65" s="1" customFormat="1" ht="16.5" customHeight="1">
      <c r="B178" s="39"/>
      <c r="C178" s="177" t="s">
        <v>216</v>
      </c>
      <c r="D178" s="177" t="s">
        <v>129</v>
      </c>
      <c r="E178" s="178" t="s">
        <v>217</v>
      </c>
      <c r="F178" s="179" t="s">
        <v>218</v>
      </c>
      <c r="G178" s="180" t="s">
        <v>170</v>
      </c>
      <c r="H178" s="181">
        <v>25</v>
      </c>
      <c r="I178" s="182"/>
      <c r="J178" s="183">
        <f>ROUND(I178*H178,2)</f>
        <v>0</v>
      </c>
      <c r="K178" s="179" t="s">
        <v>133</v>
      </c>
      <c r="L178" s="59"/>
      <c r="M178" s="184" t="s">
        <v>21</v>
      </c>
      <c r="N178" s="185" t="s">
        <v>41</v>
      </c>
      <c r="O178" s="40"/>
      <c r="P178" s="186">
        <f>O178*H178</f>
        <v>0</v>
      </c>
      <c r="Q178" s="186">
        <v>0</v>
      </c>
      <c r="R178" s="186">
        <f>Q178*H178</f>
        <v>0</v>
      </c>
      <c r="S178" s="186">
        <v>0</v>
      </c>
      <c r="T178" s="187">
        <f>S178*H178</f>
        <v>0</v>
      </c>
      <c r="AR178" s="22" t="s">
        <v>134</v>
      </c>
      <c r="AT178" s="22" t="s">
        <v>129</v>
      </c>
      <c r="AU178" s="22" t="s">
        <v>77</v>
      </c>
      <c r="AY178" s="22" t="s">
        <v>128</v>
      </c>
      <c r="BE178" s="188">
        <f>IF(N178="základní",J178,0)</f>
        <v>0</v>
      </c>
      <c r="BF178" s="188">
        <f>IF(N178="snížená",J178,0)</f>
        <v>0</v>
      </c>
      <c r="BG178" s="188">
        <f>IF(N178="zákl. přenesená",J178,0)</f>
        <v>0</v>
      </c>
      <c r="BH178" s="188">
        <f>IF(N178="sníž. přenesená",J178,0)</f>
        <v>0</v>
      </c>
      <c r="BI178" s="188">
        <f>IF(N178="nulová",J178,0)</f>
        <v>0</v>
      </c>
      <c r="BJ178" s="22" t="s">
        <v>77</v>
      </c>
      <c r="BK178" s="188">
        <f>ROUND(I178*H178,2)</f>
        <v>0</v>
      </c>
      <c r="BL178" s="22" t="s">
        <v>134</v>
      </c>
      <c r="BM178" s="22" t="s">
        <v>219</v>
      </c>
    </row>
    <row r="179" spans="2:65" s="12" customFormat="1" ht="13.5">
      <c r="B179" s="213"/>
      <c r="C179" s="214"/>
      <c r="D179" s="189" t="s">
        <v>137</v>
      </c>
      <c r="E179" s="215" t="s">
        <v>21</v>
      </c>
      <c r="F179" s="216" t="s">
        <v>220</v>
      </c>
      <c r="G179" s="214"/>
      <c r="H179" s="217">
        <v>25</v>
      </c>
      <c r="I179" s="218"/>
      <c r="J179" s="214"/>
      <c r="K179" s="214"/>
      <c r="L179" s="219"/>
      <c r="M179" s="220"/>
      <c r="N179" s="221"/>
      <c r="O179" s="221"/>
      <c r="P179" s="221"/>
      <c r="Q179" s="221"/>
      <c r="R179" s="221"/>
      <c r="S179" s="221"/>
      <c r="T179" s="222"/>
      <c r="AT179" s="223" t="s">
        <v>137</v>
      </c>
      <c r="AU179" s="223" t="s">
        <v>77</v>
      </c>
      <c r="AV179" s="12" t="s">
        <v>79</v>
      </c>
      <c r="AW179" s="12" t="s">
        <v>139</v>
      </c>
      <c r="AX179" s="12" t="s">
        <v>70</v>
      </c>
      <c r="AY179" s="223" t="s">
        <v>128</v>
      </c>
    </row>
    <row r="180" spans="2:65" s="11" customFormat="1" ht="13.5">
      <c r="B180" s="202"/>
      <c r="C180" s="203"/>
      <c r="D180" s="189" t="s">
        <v>137</v>
      </c>
      <c r="E180" s="204" t="s">
        <v>21</v>
      </c>
      <c r="F180" s="205" t="s">
        <v>141</v>
      </c>
      <c r="G180" s="203"/>
      <c r="H180" s="206">
        <v>25</v>
      </c>
      <c r="I180" s="207"/>
      <c r="J180" s="203"/>
      <c r="K180" s="203"/>
      <c r="L180" s="208"/>
      <c r="M180" s="209"/>
      <c r="N180" s="210"/>
      <c r="O180" s="210"/>
      <c r="P180" s="210"/>
      <c r="Q180" s="210"/>
      <c r="R180" s="210"/>
      <c r="S180" s="210"/>
      <c r="T180" s="211"/>
      <c r="AT180" s="212" t="s">
        <v>137</v>
      </c>
      <c r="AU180" s="212" t="s">
        <v>77</v>
      </c>
      <c r="AV180" s="11" t="s">
        <v>134</v>
      </c>
      <c r="AW180" s="11" t="s">
        <v>139</v>
      </c>
      <c r="AX180" s="11" t="s">
        <v>77</v>
      </c>
      <c r="AY180" s="212" t="s">
        <v>128</v>
      </c>
    </row>
    <row r="181" spans="2:65" s="1" customFormat="1" ht="16.5" customHeight="1">
      <c r="B181" s="39"/>
      <c r="C181" s="177" t="s">
        <v>193</v>
      </c>
      <c r="D181" s="177" t="s">
        <v>129</v>
      </c>
      <c r="E181" s="178" t="s">
        <v>221</v>
      </c>
      <c r="F181" s="179" t="s">
        <v>222</v>
      </c>
      <c r="G181" s="180" t="s">
        <v>170</v>
      </c>
      <c r="H181" s="181">
        <v>25</v>
      </c>
      <c r="I181" s="182"/>
      <c r="J181" s="183">
        <f>ROUND(I181*H181,2)</f>
        <v>0</v>
      </c>
      <c r="K181" s="179" t="s">
        <v>133</v>
      </c>
      <c r="L181" s="59"/>
      <c r="M181" s="184" t="s">
        <v>21</v>
      </c>
      <c r="N181" s="185" t="s">
        <v>41</v>
      </c>
      <c r="O181" s="40"/>
      <c r="P181" s="186">
        <f>O181*H181</f>
        <v>0</v>
      </c>
      <c r="Q181" s="186">
        <v>0</v>
      </c>
      <c r="R181" s="186">
        <f>Q181*H181</f>
        <v>0</v>
      </c>
      <c r="S181" s="186">
        <v>0</v>
      </c>
      <c r="T181" s="187">
        <f>S181*H181</f>
        <v>0</v>
      </c>
      <c r="AR181" s="22" t="s">
        <v>134</v>
      </c>
      <c r="AT181" s="22" t="s">
        <v>129</v>
      </c>
      <c r="AU181" s="22" t="s">
        <v>77</v>
      </c>
      <c r="AY181" s="22" t="s">
        <v>128</v>
      </c>
      <c r="BE181" s="188">
        <f>IF(N181="základní",J181,0)</f>
        <v>0</v>
      </c>
      <c r="BF181" s="188">
        <f>IF(N181="snížená",J181,0)</f>
        <v>0</v>
      </c>
      <c r="BG181" s="188">
        <f>IF(N181="zákl. přenesená",J181,0)</f>
        <v>0</v>
      </c>
      <c r="BH181" s="188">
        <f>IF(N181="sníž. přenesená",J181,0)</f>
        <v>0</v>
      </c>
      <c r="BI181" s="188">
        <f>IF(N181="nulová",J181,0)</f>
        <v>0</v>
      </c>
      <c r="BJ181" s="22" t="s">
        <v>77</v>
      </c>
      <c r="BK181" s="188">
        <f>ROUND(I181*H181,2)</f>
        <v>0</v>
      </c>
      <c r="BL181" s="22" t="s">
        <v>134</v>
      </c>
      <c r="BM181" s="22" t="s">
        <v>223</v>
      </c>
    </row>
    <row r="182" spans="2:65" s="1" customFormat="1" ht="16.5" customHeight="1">
      <c r="B182" s="39"/>
      <c r="C182" s="177" t="s">
        <v>224</v>
      </c>
      <c r="D182" s="177" t="s">
        <v>129</v>
      </c>
      <c r="E182" s="178" t="s">
        <v>225</v>
      </c>
      <c r="F182" s="179" t="s">
        <v>226</v>
      </c>
      <c r="G182" s="180" t="s">
        <v>170</v>
      </c>
      <c r="H182" s="181">
        <v>25</v>
      </c>
      <c r="I182" s="182"/>
      <c r="J182" s="183">
        <f>ROUND(I182*H182,2)</f>
        <v>0</v>
      </c>
      <c r="K182" s="179" t="s">
        <v>133</v>
      </c>
      <c r="L182" s="59"/>
      <c r="M182" s="184" t="s">
        <v>21</v>
      </c>
      <c r="N182" s="185" t="s">
        <v>41</v>
      </c>
      <c r="O182" s="40"/>
      <c r="P182" s="186">
        <f>O182*H182</f>
        <v>0</v>
      </c>
      <c r="Q182" s="186">
        <v>0</v>
      </c>
      <c r="R182" s="186">
        <f>Q182*H182</f>
        <v>0</v>
      </c>
      <c r="S182" s="186">
        <v>0</v>
      </c>
      <c r="T182" s="187">
        <f>S182*H182</f>
        <v>0</v>
      </c>
      <c r="AR182" s="22" t="s">
        <v>134</v>
      </c>
      <c r="AT182" s="22" t="s">
        <v>129</v>
      </c>
      <c r="AU182" s="22" t="s">
        <v>77</v>
      </c>
      <c r="AY182" s="22" t="s">
        <v>128</v>
      </c>
      <c r="BE182" s="188">
        <f>IF(N182="základní",J182,0)</f>
        <v>0</v>
      </c>
      <c r="BF182" s="188">
        <f>IF(N182="snížená",J182,0)</f>
        <v>0</v>
      </c>
      <c r="BG182" s="188">
        <f>IF(N182="zákl. přenesená",J182,0)</f>
        <v>0</v>
      </c>
      <c r="BH182" s="188">
        <f>IF(N182="sníž. přenesená",J182,0)</f>
        <v>0</v>
      </c>
      <c r="BI182" s="188">
        <f>IF(N182="nulová",J182,0)</f>
        <v>0</v>
      </c>
      <c r="BJ182" s="22" t="s">
        <v>77</v>
      </c>
      <c r="BK182" s="188">
        <f>ROUND(I182*H182,2)</f>
        <v>0</v>
      </c>
      <c r="BL182" s="22" t="s">
        <v>134</v>
      </c>
      <c r="BM182" s="22" t="s">
        <v>227</v>
      </c>
    </row>
    <row r="183" spans="2:65" s="1" customFormat="1" ht="16.5" customHeight="1">
      <c r="B183" s="39"/>
      <c r="C183" s="177" t="s">
        <v>206</v>
      </c>
      <c r="D183" s="177" t="s">
        <v>129</v>
      </c>
      <c r="E183" s="178" t="s">
        <v>228</v>
      </c>
      <c r="F183" s="179" t="s">
        <v>229</v>
      </c>
      <c r="G183" s="180" t="s">
        <v>170</v>
      </c>
      <c r="H183" s="181">
        <v>19</v>
      </c>
      <c r="I183" s="182"/>
      <c r="J183" s="183">
        <f>ROUND(I183*H183,2)</f>
        <v>0</v>
      </c>
      <c r="K183" s="179" t="s">
        <v>133</v>
      </c>
      <c r="L183" s="59"/>
      <c r="M183" s="184" t="s">
        <v>21</v>
      </c>
      <c r="N183" s="185" t="s">
        <v>41</v>
      </c>
      <c r="O183" s="40"/>
      <c r="P183" s="186">
        <f>O183*H183</f>
        <v>0</v>
      </c>
      <c r="Q183" s="186">
        <v>0</v>
      </c>
      <c r="R183" s="186">
        <f>Q183*H183</f>
        <v>0</v>
      </c>
      <c r="S183" s="186">
        <v>0</v>
      </c>
      <c r="T183" s="187">
        <f>S183*H183</f>
        <v>0</v>
      </c>
      <c r="AR183" s="22" t="s">
        <v>134</v>
      </c>
      <c r="AT183" s="22" t="s">
        <v>129</v>
      </c>
      <c r="AU183" s="22" t="s">
        <v>77</v>
      </c>
      <c r="AY183" s="22" t="s">
        <v>128</v>
      </c>
      <c r="BE183" s="188">
        <f>IF(N183="základní",J183,0)</f>
        <v>0</v>
      </c>
      <c r="BF183" s="188">
        <f>IF(N183="snížená",J183,0)</f>
        <v>0</v>
      </c>
      <c r="BG183" s="188">
        <f>IF(N183="zákl. přenesená",J183,0)</f>
        <v>0</v>
      </c>
      <c r="BH183" s="188">
        <f>IF(N183="sníž. přenesená",J183,0)</f>
        <v>0</v>
      </c>
      <c r="BI183" s="188">
        <f>IF(N183="nulová",J183,0)</f>
        <v>0</v>
      </c>
      <c r="BJ183" s="22" t="s">
        <v>77</v>
      </c>
      <c r="BK183" s="188">
        <f>ROUND(I183*H183,2)</f>
        <v>0</v>
      </c>
      <c r="BL183" s="22" t="s">
        <v>134</v>
      </c>
      <c r="BM183" s="22" t="s">
        <v>230</v>
      </c>
    </row>
    <row r="184" spans="2:65" s="12" customFormat="1" ht="13.5">
      <c r="B184" s="213"/>
      <c r="C184" s="214"/>
      <c r="D184" s="189" t="s">
        <v>137</v>
      </c>
      <c r="E184" s="215" t="s">
        <v>21</v>
      </c>
      <c r="F184" s="216" t="s">
        <v>231</v>
      </c>
      <c r="G184" s="214"/>
      <c r="H184" s="217">
        <v>19</v>
      </c>
      <c r="I184" s="218"/>
      <c r="J184" s="214"/>
      <c r="K184" s="214"/>
      <c r="L184" s="219"/>
      <c r="M184" s="220"/>
      <c r="N184" s="221"/>
      <c r="O184" s="221"/>
      <c r="P184" s="221"/>
      <c r="Q184" s="221"/>
      <c r="R184" s="221"/>
      <c r="S184" s="221"/>
      <c r="T184" s="222"/>
      <c r="AT184" s="223" t="s">
        <v>137</v>
      </c>
      <c r="AU184" s="223" t="s">
        <v>77</v>
      </c>
      <c r="AV184" s="12" t="s">
        <v>79</v>
      </c>
      <c r="AW184" s="12" t="s">
        <v>139</v>
      </c>
      <c r="AX184" s="12" t="s">
        <v>70</v>
      </c>
      <c r="AY184" s="223" t="s">
        <v>128</v>
      </c>
    </row>
    <row r="185" spans="2:65" s="11" customFormat="1" ht="13.5">
      <c r="B185" s="202"/>
      <c r="C185" s="203"/>
      <c r="D185" s="189" t="s">
        <v>137</v>
      </c>
      <c r="E185" s="204" t="s">
        <v>21</v>
      </c>
      <c r="F185" s="205" t="s">
        <v>141</v>
      </c>
      <c r="G185" s="203"/>
      <c r="H185" s="206">
        <v>19</v>
      </c>
      <c r="I185" s="207"/>
      <c r="J185" s="203"/>
      <c r="K185" s="203"/>
      <c r="L185" s="208"/>
      <c r="M185" s="209"/>
      <c r="N185" s="210"/>
      <c r="O185" s="210"/>
      <c r="P185" s="210"/>
      <c r="Q185" s="210"/>
      <c r="R185" s="210"/>
      <c r="S185" s="210"/>
      <c r="T185" s="211"/>
      <c r="AT185" s="212" t="s">
        <v>137</v>
      </c>
      <c r="AU185" s="212" t="s">
        <v>77</v>
      </c>
      <c r="AV185" s="11" t="s">
        <v>134</v>
      </c>
      <c r="AW185" s="11" t="s">
        <v>139</v>
      </c>
      <c r="AX185" s="11" t="s">
        <v>77</v>
      </c>
      <c r="AY185" s="212" t="s">
        <v>128</v>
      </c>
    </row>
    <row r="186" spans="2:65" s="9" customFormat="1" ht="37.35" customHeight="1">
      <c r="B186" s="163"/>
      <c r="C186" s="164"/>
      <c r="D186" s="165" t="s">
        <v>69</v>
      </c>
      <c r="E186" s="166" t="s">
        <v>232</v>
      </c>
      <c r="F186" s="166" t="s">
        <v>233</v>
      </c>
      <c r="G186" s="164"/>
      <c r="H186" s="164"/>
      <c r="I186" s="167"/>
      <c r="J186" s="168">
        <f>BK186</f>
        <v>0</v>
      </c>
      <c r="K186" s="164"/>
      <c r="L186" s="169"/>
      <c r="M186" s="170"/>
      <c r="N186" s="171"/>
      <c r="O186" s="171"/>
      <c r="P186" s="172">
        <f>SUM(P187:P204)</f>
        <v>0</v>
      </c>
      <c r="Q186" s="171"/>
      <c r="R186" s="172">
        <f>SUM(R187:R204)</f>
        <v>0</v>
      </c>
      <c r="S186" s="171"/>
      <c r="T186" s="173">
        <f>SUM(T187:T204)</f>
        <v>0</v>
      </c>
      <c r="AR186" s="174" t="s">
        <v>77</v>
      </c>
      <c r="AT186" s="175" t="s">
        <v>69</v>
      </c>
      <c r="AU186" s="175" t="s">
        <v>70</v>
      </c>
      <c r="AY186" s="174" t="s">
        <v>128</v>
      </c>
      <c r="BK186" s="176">
        <f>SUM(BK187:BK204)</f>
        <v>0</v>
      </c>
    </row>
    <row r="187" spans="2:65" s="1" customFormat="1" ht="16.5" customHeight="1">
      <c r="B187" s="39"/>
      <c r="C187" s="177" t="s">
        <v>234</v>
      </c>
      <c r="D187" s="177" t="s">
        <v>129</v>
      </c>
      <c r="E187" s="178" t="s">
        <v>235</v>
      </c>
      <c r="F187" s="179" t="s">
        <v>236</v>
      </c>
      <c r="G187" s="180" t="s">
        <v>170</v>
      </c>
      <c r="H187" s="181">
        <v>1240</v>
      </c>
      <c r="I187" s="182"/>
      <c r="J187" s="183">
        <f>ROUND(I187*H187,2)</f>
        <v>0</v>
      </c>
      <c r="K187" s="179" t="s">
        <v>133</v>
      </c>
      <c r="L187" s="59"/>
      <c r="M187" s="184" t="s">
        <v>21</v>
      </c>
      <c r="N187" s="185" t="s">
        <v>41</v>
      </c>
      <c r="O187" s="40"/>
      <c r="P187" s="186">
        <f>O187*H187</f>
        <v>0</v>
      </c>
      <c r="Q187" s="186">
        <v>0</v>
      </c>
      <c r="R187" s="186">
        <f>Q187*H187</f>
        <v>0</v>
      </c>
      <c r="S187" s="186">
        <v>0</v>
      </c>
      <c r="T187" s="187">
        <f>S187*H187</f>
        <v>0</v>
      </c>
      <c r="AR187" s="22" t="s">
        <v>134</v>
      </c>
      <c r="AT187" s="22" t="s">
        <v>129</v>
      </c>
      <c r="AU187" s="22" t="s">
        <v>77</v>
      </c>
      <c r="AY187" s="22" t="s">
        <v>128</v>
      </c>
      <c r="BE187" s="188">
        <f>IF(N187="základní",J187,0)</f>
        <v>0</v>
      </c>
      <c r="BF187" s="188">
        <f>IF(N187="snížená",J187,0)</f>
        <v>0</v>
      </c>
      <c r="BG187" s="188">
        <f>IF(N187="zákl. přenesená",J187,0)</f>
        <v>0</v>
      </c>
      <c r="BH187" s="188">
        <f>IF(N187="sníž. přenesená",J187,0)</f>
        <v>0</v>
      </c>
      <c r="BI187" s="188">
        <f>IF(N187="nulová",J187,0)</f>
        <v>0</v>
      </c>
      <c r="BJ187" s="22" t="s">
        <v>77</v>
      </c>
      <c r="BK187" s="188">
        <f>ROUND(I187*H187,2)</f>
        <v>0</v>
      </c>
      <c r="BL187" s="22" t="s">
        <v>134</v>
      </c>
      <c r="BM187" s="22" t="s">
        <v>237</v>
      </c>
    </row>
    <row r="188" spans="2:65" s="10" customFormat="1" ht="13.5">
      <c r="B188" s="192"/>
      <c r="C188" s="193"/>
      <c r="D188" s="189" t="s">
        <v>137</v>
      </c>
      <c r="E188" s="194" t="s">
        <v>21</v>
      </c>
      <c r="F188" s="195" t="s">
        <v>238</v>
      </c>
      <c r="G188" s="193"/>
      <c r="H188" s="194" t="s">
        <v>21</v>
      </c>
      <c r="I188" s="196"/>
      <c r="J188" s="193"/>
      <c r="K188" s="193"/>
      <c r="L188" s="197"/>
      <c r="M188" s="198"/>
      <c r="N188" s="199"/>
      <c r="O188" s="199"/>
      <c r="P188" s="199"/>
      <c r="Q188" s="199"/>
      <c r="R188" s="199"/>
      <c r="S188" s="199"/>
      <c r="T188" s="200"/>
      <c r="AT188" s="201" t="s">
        <v>137</v>
      </c>
      <c r="AU188" s="201" t="s">
        <v>77</v>
      </c>
      <c r="AV188" s="10" t="s">
        <v>77</v>
      </c>
      <c r="AW188" s="10" t="s">
        <v>139</v>
      </c>
      <c r="AX188" s="10" t="s">
        <v>70</v>
      </c>
      <c r="AY188" s="201" t="s">
        <v>128</v>
      </c>
    </row>
    <row r="189" spans="2:65" s="12" customFormat="1" ht="13.5">
      <c r="B189" s="213"/>
      <c r="C189" s="214"/>
      <c r="D189" s="189" t="s">
        <v>137</v>
      </c>
      <c r="E189" s="215" t="s">
        <v>21</v>
      </c>
      <c r="F189" s="216" t="s">
        <v>239</v>
      </c>
      <c r="G189" s="214"/>
      <c r="H189" s="217">
        <v>330</v>
      </c>
      <c r="I189" s="218"/>
      <c r="J189" s="214"/>
      <c r="K189" s="214"/>
      <c r="L189" s="219"/>
      <c r="M189" s="220"/>
      <c r="N189" s="221"/>
      <c r="O189" s="221"/>
      <c r="P189" s="221"/>
      <c r="Q189" s="221"/>
      <c r="R189" s="221"/>
      <c r="S189" s="221"/>
      <c r="T189" s="222"/>
      <c r="AT189" s="223" t="s">
        <v>137</v>
      </c>
      <c r="AU189" s="223" t="s">
        <v>77</v>
      </c>
      <c r="AV189" s="12" t="s">
        <v>79</v>
      </c>
      <c r="AW189" s="12" t="s">
        <v>139</v>
      </c>
      <c r="AX189" s="12" t="s">
        <v>70</v>
      </c>
      <c r="AY189" s="223" t="s">
        <v>128</v>
      </c>
    </row>
    <row r="190" spans="2:65" s="12" customFormat="1" ht="13.5">
      <c r="B190" s="213"/>
      <c r="C190" s="214"/>
      <c r="D190" s="189" t="s">
        <v>137</v>
      </c>
      <c r="E190" s="215" t="s">
        <v>21</v>
      </c>
      <c r="F190" s="216" t="s">
        <v>240</v>
      </c>
      <c r="G190" s="214"/>
      <c r="H190" s="217">
        <v>210</v>
      </c>
      <c r="I190" s="218"/>
      <c r="J190" s="214"/>
      <c r="K190" s="214"/>
      <c r="L190" s="219"/>
      <c r="M190" s="220"/>
      <c r="N190" s="221"/>
      <c r="O190" s="221"/>
      <c r="P190" s="221"/>
      <c r="Q190" s="221"/>
      <c r="R190" s="221"/>
      <c r="S190" s="221"/>
      <c r="T190" s="222"/>
      <c r="AT190" s="223" t="s">
        <v>137</v>
      </c>
      <c r="AU190" s="223" t="s">
        <v>77</v>
      </c>
      <c r="AV190" s="12" t="s">
        <v>79</v>
      </c>
      <c r="AW190" s="12" t="s">
        <v>139</v>
      </c>
      <c r="AX190" s="12" t="s">
        <v>70</v>
      </c>
      <c r="AY190" s="223" t="s">
        <v>128</v>
      </c>
    </row>
    <row r="191" spans="2:65" s="12" customFormat="1" ht="13.5">
      <c r="B191" s="213"/>
      <c r="C191" s="214"/>
      <c r="D191" s="189" t="s">
        <v>137</v>
      </c>
      <c r="E191" s="215" t="s">
        <v>21</v>
      </c>
      <c r="F191" s="216" t="s">
        <v>241</v>
      </c>
      <c r="G191" s="214"/>
      <c r="H191" s="217">
        <v>380</v>
      </c>
      <c r="I191" s="218"/>
      <c r="J191" s="214"/>
      <c r="K191" s="214"/>
      <c r="L191" s="219"/>
      <c r="M191" s="220"/>
      <c r="N191" s="221"/>
      <c r="O191" s="221"/>
      <c r="P191" s="221"/>
      <c r="Q191" s="221"/>
      <c r="R191" s="221"/>
      <c r="S191" s="221"/>
      <c r="T191" s="222"/>
      <c r="AT191" s="223" t="s">
        <v>137</v>
      </c>
      <c r="AU191" s="223" t="s">
        <v>77</v>
      </c>
      <c r="AV191" s="12" t="s">
        <v>79</v>
      </c>
      <c r="AW191" s="12" t="s">
        <v>139</v>
      </c>
      <c r="AX191" s="12" t="s">
        <v>70</v>
      </c>
      <c r="AY191" s="223" t="s">
        <v>128</v>
      </c>
    </row>
    <row r="192" spans="2:65" s="12" customFormat="1" ht="13.5">
      <c r="B192" s="213"/>
      <c r="C192" s="214"/>
      <c r="D192" s="189" t="s">
        <v>137</v>
      </c>
      <c r="E192" s="215" t="s">
        <v>21</v>
      </c>
      <c r="F192" s="216" t="s">
        <v>242</v>
      </c>
      <c r="G192" s="214"/>
      <c r="H192" s="217">
        <v>170</v>
      </c>
      <c r="I192" s="218"/>
      <c r="J192" s="214"/>
      <c r="K192" s="214"/>
      <c r="L192" s="219"/>
      <c r="M192" s="220"/>
      <c r="N192" s="221"/>
      <c r="O192" s="221"/>
      <c r="P192" s="221"/>
      <c r="Q192" s="221"/>
      <c r="R192" s="221"/>
      <c r="S192" s="221"/>
      <c r="T192" s="222"/>
      <c r="AT192" s="223" t="s">
        <v>137</v>
      </c>
      <c r="AU192" s="223" t="s">
        <v>77</v>
      </c>
      <c r="AV192" s="12" t="s">
        <v>79</v>
      </c>
      <c r="AW192" s="12" t="s">
        <v>139</v>
      </c>
      <c r="AX192" s="12" t="s">
        <v>70</v>
      </c>
      <c r="AY192" s="223" t="s">
        <v>128</v>
      </c>
    </row>
    <row r="193" spans="2:65" s="12" customFormat="1" ht="13.5">
      <c r="B193" s="213"/>
      <c r="C193" s="214"/>
      <c r="D193" s="189" t="s">
        <v>137</v>
      </c>
      <c r="E193" s="215" t="s">
        <v>21</v>
      </c>
      <c r="F193" s="216" t="s">
        <v>243</v>
      </c>
      <c r="G193" s="214"/>
      <c r="H193" s="217">
        <v>150</v>
      </c>
      <c r="I193" s="218"/>
      <c r="J193" s="214"/>
      <c r="K193" s="214"/>
      <c r="L193" s="219"/>
      <c r="M193" s="220"/>
      <c r="N193" s="221"/>
      <c r="O193" s="221"/>
      <c r="P193" s="221"/>
      <c r="Q193" s="221"/>
      <c r="R193" s="221"/>
      <c r="S193" s="221"/>
      <c r="T193" s="222"/>
      <c r="AT193" s="223" t="s">
        <v>137</v>
      </c>
      <c r="AU193" s="223" t="s">
        <v>77</v>
      </c>
      <c r="AV193" s="12" t="s">
        <v>79</v>
      </c>
      <c r="AW193" s="12" t="s">
        <v>139</v>
      </c>
      <c r="AX193" s="12" t="s">
        <v>70</v>
      </c>
      <c r="AY193" s="223" t="s">
        <v>128</v>
      </c>
    </row>
    <row r="194" spans="2:65" s="11" customFormat="1" ht="13.5">
      <c r="B194" s="202"/>
      <c r="C194" s="203"/>
      <c r="D194" s="189" t="s">
        <v>137</v>
      </c>
      <c r="E194" s="204" t="s">
        <v>21</v>
      </c>
      <c r="F194" s="205" t="s">
        <v>141</v>
      </c>
      <c r="G194" s="203"/>
      <c r="H194" s="206">
        <v>1240</v>
      </c>
      <c r="I194" s="207"/>
      <c r="J194" s="203"/>
      <c r="K194" s="203"/>
      <c r="L194" s="208"/>
      <c r="M194" s="209"/>
      <c r="N194" s="210"/>
      <c r="O194" s="210"/>
      <c r="P194" s="210"/>
      <c r="Q194" s="210"/>
      <c r="R194" s="210"/>
      <c r="S194" s="210"/>
      <c r="T194" s="211"/>
      <c r="AT194" s="212" t="s">
        <v>137</v>
      </c>
      <c r="AU194" s="212" t="s">
        <v>77</v>
      </c>
      <c r="AV194" s="11" t="s">
        <v>134</v>
      </c>
      <c r="AW194" s="11" t="s">
        <v>139</v>
      </c>
      <c r="AX194" s="11" t="s">
        <v>77</v>
      </c>
      <c r="AY194" s="212" t="s">
        <v>128</v>
      </c>
    </row>
    <row r="195" spans="2:65" s="1" customFormat="1" ht="16.5" customHeight="1">
      <c r="B195" s="39"/>
      <c r="C195" s="177" t="s">
        <v>219</v>
      </c>
      <c r="D195" s="177" t="s">
        <v>129</v>
      </c>
      <c r="E195" s="178" t="s">
        <v>244</v>
      </c>
      <c r="F195" s="179" t="s">
        <v>245</v>
      </c>
      <c r="G195" s="180" t="s">
        <v>170</v>
      </c>
      <c r="H195" s="181">
        <v>1240</v>
      </c>
      <c r="I195" s="182"/>
      <c r="J195" s="183">
        <f>ROUND(I195*H195,2)</f>
        <v>0</v>
      </c>
      <c r="K195" s="179" t="s">
        <v>246</v>
      </c>
      <c r="L195" s="59"/>
      <c r="M195" s="184" t="s">
        <v>21</v>
      </c>
      <c r="N195" s="185" t="s">
        <v>41</v>
      </c>
      <c r="O195" s="40"/>
      <c r="P195" s="186">
        <f>O195*H195</f>
        <v>0</v>
      </c>
      <c r="Q195" s="186">
        <v>0</v>
      </c>
      <c r="R195" s="186">
        <f>Q195*H195</f>
        <v>0</v>
      </c>
      <c r="S195" s="186">
        <v>0</v>
      </c>
      <c r="T195" s="187">
        <f>S195*H195</f>
        <v>0</v>
      </c>
      <c r="AR195" s="22" t="s">
        <v>134</v>
      </c>
      <c r="AT195" s="22" t="s">
        <v>129</v>
      </c>
      <c r="AU195" s="22" t="s">
        <v>77</v>
      </c>
      <c r="AY195" s="22" t="s">
        <v>128</v>
      </c>
      <c r="BE195" s="188">
        <f>IF(N195="základní",J195,0)</f>
        <v>0</v>
      </c>
      <c r="BF195" s="188">
        <f>IF(N195="snížená",J195,0)</f>
        <v>0</v>
      </c>
      <c r="BG195" s="188">
        <f>IF(N195="zákl. přenesená",J195,0)</f>
        <v>0</v>
      </c>
      <c r="BH195" s="188">
        <f>IF(N195="sníž. přenesená",J195,0)</f>
        <v>0</v>
      </c>
      <c r="BI195" s="188">
        <f>IF(N195="nulová",J195,0)</f>
        <v>0</v>
      </c>
      <c r="BJ195" s="22" t="s">
        <v>77</v>
      </c>
      <c r="BK195" s="188">
        <f>ROUND(I195*H195,2)</f>
        <v>0</v>
      </c>
      <c r="BL195" s="22" t="s">
        <v>134</v>
      </c>
      <c r="BM195" s="22" t="s">
        <v>247</v>
      </c>
    </row>
    <row r="196" spans="2:65" s="10" customFormat="1" ht="13.5">
      <c r="B196" s="192"/>
      <c r="C196" s="193"/>
      <c r="D196" s="189" t="s">
        <v>137</v>
      </c>
      <c r="E196" s="194" t="s">
        <v>21</v>
      </c>
      <c r="F196" s="195" t="s">
        <v>248</v>
      </c>
      <c r="G196" s="193"/>
      <c r="H196" s="194" t="s">
        <v>21</v>
      </c>
      <c r="I196" s="196"/>
      <c r="J196" s="193"/>
      <c r="K196" s="193"/>
      <c r="L196" s="197"/>
      <c r="M196" s="198"/>
      <c r="N196" s="199"/>
      <c r="O196" s="199"/>
      <c r="P196" s="199"/>
      <c r="Q196" s="199"/>
      <c r="R196" s="199"/>
      <c r="S196" s="199"/>
      <c r="T196" s="200"/>
      <c r="AT196" s="201" t="s">
        <v>137</v>
      </c>
      <c r="AU196" s="201" t="s">
        <v>77</v>
      </c>
      <c r="AV196" s="10" t="s">
        <v>77</v>
      </c>
      <c r="AW196" s="10" t="s">
        <v>139</v>
      </c>
      <c r="AX196" s="10" t="s">
        <v>70</v>
      </c>
      <c r="AY196" s="201" t="s">
        <v>128</v>
      </c>
    </row>
    <row r="197" spans="2:65" s="12" customFormat="1" ht="13.5">
      <c r="B197" s="213"/>
      <c r="C197" s="214"/>
      <c r="D197" s="189" t="s">
        <v>137</v>
      </c>
      <c r="E197" s="215" t="s">
        <v>21</v>
      </c>
      <c r="F197" s="216" t="s">
        <v>239</v>
      </c>
      <c r="G197" s="214"/>
      <c r="H197" s="217">
        <v>330</v>
      </c>
      <c r="I197" s="218"/>
      <c r="J197" s="214"/>
      <c r="K197" s="214"/>
      <c r="L197" s="219"/>
      <c r="M197" s="220"/>
      <c r="N197" s="221"/>
      <c r="O197" s="221"/>
      <c r="P197" s="221"/>
      <c r="Q197" s="221"/>
      <c r="R197" s="221"/>
      <c r="S197" s="221"/>
      <c r="T197" s="222"/>
      <c r="AT197" s="223" t="s">
        <v>137</v>
      </c>
      <c r="AU197" s="223" t="s">
        <v>77</v>
      </c>
      <c r="AV197" s="12" t="s">
        <v>79</v>
      </c>
      <c r="AW197" s="12" t="s">
        <v>139</v>
      </c>
      <c r="AX197" s="12" t="s">
        <v>70</v>
      </c>
      <c r="AY197" s="223" t="s">
        <v>128</v>
      </c>
    </row>
    <row r="198" spans="2:65" s="12" customFormat="1" ht="13.5">
      <c r="B198" s="213"/>
      <c r="C198" s="214"/>
      <c r="D198" s="189" t="s">
        <v>137</v>
      </c>
      <c r="E198" s="215" t="s">
        <v>21</v>
      </c>
      <c r="F198" s="216" t="s">
        <v>240</v>
      </c>
      <c r="G198" s="214"/>
      <c r="H198" s="217">
        <v>210</v>
      </c>
      <c r="I198" s="218"/>
      <c r="J198" s="214"/>
      <c r="K198" s="214"/>
      <c r="L198" s="219"/>
      <c r="M198" s="220"/>
      <c r="N198" s="221"/>
      <c r="O198" s="221"/>
      <c r="P198" s="221"/>
      <c r="Q198" s="221"/>
      <c r="R198" s="221"/>
      <c r="S198" s="221"/>
      <c r="T198" s="222"/>
      <c r="AT198" s="223" t="s">
        <v>137</v>
      </c>
      <c r="AU198" s="223" t="s">
        <v>77</v>
      </c>
      <c r="AV198" s="12" t="s">
        <v>79</v>
      </c>
      <c r="AW198" s="12" t="s">
        <v>139</v>
      </c>
      <c r="AX198" s="12" t="s">
        <v>70</v>
      </c>
      <c r="AY198" s="223" t="s">
        <v>128</v>
      </c>
    </row>
    <row r="199" spans="2:65" s="12" customFormat="1" ht="13.5">
      <c r="B199" s="213"/>
      <c r="C199" s="214"/>
      <c r="D199" s="189" t="s">
        <v>137</v>
      </c>
      <c r="E199" s="215" t="s">
        <v>21</v>
      </c>
      <c r="F199" s="216" t="s">
        <v>241</v>
      </c>
      <c r="G199" s="214"/>
      <c r="H199" s="217">
        <v>380</v>
      </c>
      <c r="I199" s="218"/>
      <c r="J199" s="214"/>
      <c r="K199" s="214"/>
      <c r="L199" s="219"/>
      <c r="M199" s="220"/>
      <c r="N199" s="221"/>
      <c r="O199" s="221"/>
      <c r="P199" s="221"/>
      <c r="Q199" s="221"/>
      <c r="R199" s="221"/>
      <c r="S199" s="221"/>
      <c r="T199" s="222"/>
      <c r="AT199" s="223" t="s">
        <v>137</v>
      </c>
      <c r="AU199" s="223" t="s">
        <v>77</v>
      </c>
      <c r="AV199" s="12" t="s">
        <v>79</v>
      </c>
      <c r="AW199" s="12" t="s">
        <v>139</v>
      </c>
      <c r="AX199" s="12" t="s">
        <v>70</v>
      </c>
      <c r="AY199" s="223" t="s">
        <v>128</v>
      </c>
    </row>
    <row r="200" spans="2:65" s="12" customFormat="1" ht="13.5">
      <c r="B200" s="213"/>
      <c r="C200" s="214"/>
      <c r="D200" s="189" t="s">
        <v>137</v>
      </c>
      <c r="E200" s="215" t="s">
        <v>21</v>
      </c>
      <c r="F200" s="216" t="s">
        <v>249</v>
      </c>
      <c r="G200" s="214"/>
      <c r="H200" s="217">
        <v>170</v>
      </c>
      <c r="I200" s="218"/>
      <c r="J200" s="214"/>
      <c r="K200" s="214"/>
      <c r="L200" s="219"/>
      <c r="M200" s="220"/>
      <c r="N200" s="221"/>
      <c r="O200" s="221"/>
      <c r="P200" s="221"/>
      <c r="Q200" s="221"/>
      <c r="R200" s="221"/>
      <c r="S200" s="221"/>
      <c r="T200" s="222"/>
      <c r="AT200" s="223" t="s">
        <v>137</v>
      </c>
      <c r="AU200" s="223" t="s">
        <v>77</v>
      </c>
      <c r="AV200" s="12" t="s">
        <v>79</v>
      </c>
      <c r="AW200" s="12" t="s">
        <v>139</v>
      </c>
      <c r="AX200" s="12" t="s">
        <v>70</v>
      </c>
      <c r="AY200" s="223" t="s">
        <v>128</v>
      </c>
    </row>
    <row r="201" spans="2:65" s="12" customFormat="1" ht="13.5">
      <c r="B201" s="213"/>
      <c r="C201" s="214"/>
      <c r="D201" s="189" t="s">
        <v>137</v>
      </c>
      <c r="E201" s="215" t="s">
        <v>21</v>
      </c>
      <c r="F201" s="216" t="s">
        <v>250</v>
      </c>
      <c r="G201" s="214"/>
      <c r="H201" s="217">
        <v>150</v>
      </c>
      <c r="I201" s="218"/>
      <c r="J201" s="214"/>
      <c r="K201" s="214"/>
      <c r="L201" s="219"/>
      <c r="M201" s="220"/>
      <c r="N201" s="221"/>
      <c r="O201" s="221"/>
      <c r="P201" s="221"/>
      <c r="Q201" s="221"/>
      <c r="R201" s="221"/>
      <c r="S201" s="221"/>
      <c r="T201" s="222"/>
      <c r="AT201" s="223" t="s">
        <v>137</v>
      </c>
      <c r="AU201" s="223" t="s">
        <v>77</v>
      </c>
      <c r="AV201" s="12" t="s">
        <v>79</v>
      </c>
      <c r="AW201" s="12" t="s">
        <v>139</v>
      </c>
      <c r="AX201" s="12" t="s">
        <v>70</v>
      </c>
      <c r="AY201" s="223" t="s">
        <v>128</v>
      </c>
    </row>
    <row r="202" spans="2:65" s="11" customFormat="1" ht="13.5">
      <c r="B202" s="202"/>
      <c r="C202" s="203"/>
      <c r="D202" s="189" t="s">
        <v>137</v>
      </c>
      <c r="E202" s="204" t="s">
        <v>21</v>
      </c>
      <c r="F202" s="205" t="s">
        <v>141</v>
      </c>
      <c r="G202" s="203"/>
      <c r="H202" s="206">
        <v>1240</v>
      </c>
      <c r="I202" s="207"/>
      <c r="J202" s="203"/>
      <c r="K202" s="203"/>
      <c r="L202" s="208"/>
      <c r="M202" s="209"/>
      <c r="N202" s="210"/>
      <c r="O202" s="210"/>
      <c r="P202" s="210"/>
      <c r="Q202" s="210"/>
      <c r="R202" s="210"/>
      <c r="S202" s="210"/>
      <c r="T202" s="211"/>
      <c r="AT202" s="212" t="s">
        <v>137</v>
      </c>
      <c r="AU202" s="212" t="s">
        <v>77</v>
      </c>
      <c r="AV202" s="11" t="s">
        <v>134</v>
      </c>
      <c r="AW202" s="11" t="s">
        <v>139</v>
      </c>
      <c r="AX202" s="11" t="s">
        <v>77</v>
      </c>
      <c r="AY202" s="212" t="s">
        <v>128</v>
      </c>
    </row>
    <row r="203" spans="2:65" s="1" customFormat="1" ht="63.75" customHeight="1">
      <c r="B203" s="39"/>
      <c r="C203" s="177" t="s">
        <v>251</v>
      </c>
      <c r="D203" s="177" t="s">
        <v>129</v>
      </c>
      <c r="E203" s="178" t="s">
        <v>252</v>
      </c>
      <c r="F203" s="179" t="s">
        <v>253</v>
      </c>
      <c r="G203" s="180" t="s">
        <v>254</v>
      </c>
      <c r="H203" s="181">
        <v>8</v>
      </c>
      <c r="I203" s="182"/>
      <c r="J203" s="183">
        <f>ROUND(I203*H203,2)</f>
        <v>0</v>
      </c>
      <c r="K203" s="179" t="s">
        <v>246</v>
      </c>
      <c r="L203" s="59"/>
      <c r="M203" s="184" t="s">
        <v>21</v>
      </c>
      <c r="N203" s="185" t="s">
        <v>41</v>
      </c>
      <c r="O203" s="40"/>
      <c r="P203" s="186">
        <f>O203*H203</f>
        <v>0</v>
      </c>
      <c r="Q203" s="186">
        <v>0</v>
      </c>
      <c r="R203" s="186">
        <f>Q203*H203</f>
        <v>0</v>
      </c>
      <c r="S203" s="186">
        <v>0</v>
      </c>
      <c r="T203" s="187">
        <f>S203*H203</f>
        <v>0</v>
      </c>
      <c r="AR203" s="22" t="s">
        <v>134</v>
      </c>
      <c r="AT203" s="22" t="s">
        <v>129</v>
      </c>
      <c r="AU203" s="22" t="s">
        <v>77</v>
      </c>
      <c r="AY203" s="22" t="s">
        <v>128</v>
      </c>
      <c r="BE203" s="188">
        <f>IF(N203="základní",J203,0)</f>
        <v>0</v>
      </c>
      <c r="BF203" s="188">
        <f>IF(N203="snížená",J203,0)</f>
        <v>0</v>
      </c>
      <c r="BG203" s="188">
        <f>IF(N203="zákl. přenesená",J203,0)</f>
        <v>0</v>
      </c>
      <c r="BH203" s="188">
        <f>IF(N203="sníž. přenesená",J203,0)</f>
        <v>0</v>
      </c>
      <c r="BI203" s="188">
        <f>IF(N203="nulová",J203,0)</f>
        <v>0</v>
      </c>
      <c r="BJ203" s="22" t="s">
        <v>77</v>
      </c>
      <c r="BK203" s="188">
        <f>ROUND(I203*H203,2)</f>
        <v>0</v>
      </c>
      <c r="BL203" s="22" t="s">
        <v>134</v>
      </c>
      <c r="BM203" s="22" t="s">
        <v>255</v>
      </c>
    </row>
    <row r="204" spans="2:65" s="1" customFormat="1" ht="16.5" customHeight="1">
      <c r="B204" s="39"/>
      <c r="C204" s="177" t="s">
        <v>223</v>
      </c>
      <c r="D204" s="177" t="s">
        <v>129</v>
      </c>
      <c r="E204" s="178" t="s">
        <v>256</v>
      </c>
      <c r="F204" s="179" t="s">
        <v>257</v>
      </c>
      <c r="G204" s="180" t="s">
        <v>258</v>
      </c>
      <c r="H204" s="181">
        <v>50</v>
      </c>
      <c r="I204" s="182"/>
      <c r="J204" s="183">
        <f>ROUND(I204*H204,2)</f>
        <v>0</v>
      </c>
      <c r="K204" s="179" t="s">
        <v>246</v>
      </c>
      <c r="L204" s="59"/>
      <c r="M204" s="184" t="s">
        <v>21</v>
      </c>
      <c r="N204" s="185" t="s">
        <v>41</v>
      </c>
      <c r="O204" s="40"/>
      <c r="P204" s="186">
        <f>O204*H204</f>
        <v>0</v>
      </c>
      <c r="Q204" s="186">
        <v>0</v>
      </c>
      <c r="R204" s="186">
        <f>Q204*H204</f>
        <v>0</v>
      </c>
      <c r="S204" s="186">
        <v>0</v>
      </c>
      <c r="T204" s="187">
        <f>S204*H204</f>
        <v>0</v>
      </c>
      <c r="AR204" s="22" t="s">
        <v>134</v>
      </c>
      <c r="AT204" s="22" t="s">
        <v>129</v>
      </c>
      <c r="AU204" s="22" t="s">
        <v>77</v>
      </c>
      <c r="AY204" s="22" t="s">
        <v>128</v>
      </c>
      <c r="BE204" s="188">
        <f>IF(N204="základní",J204,0)</f>
        <v>0</v>
      </c>
      <c r="BF204" s="188">
        <f>IF(N204="snížená",J204,0)</f>
        <v>0</v>
      </c>
      <c r="BG204" s="188">
        <f>IF(N204="zákl. přenesená",J204,0)</f>
        <v>0</v>
      </c>
      <c r="BH204" s="188">
        <f>IF(N204="sníž. přenesená",J204,0)</f>
        <v>0</v>
      </c>
      <c r="BI204" s="188">
        <f>IF(N204="nulová",J204,0)</f>
        <v>0</v>
      </c>
      <c r="BJ204" s="22" t="s">
        <v>77</v>
      </c>
      <c r="BK204" s="188">
        <f>ROUND(I204*H204,2)</f>
        <v>0</v>
      </c>
      <c r="BL204" s="22" t="s">
        <v>134</v>
      </c>
      <c r="BM204" s="22" t="s">
        <v>259</v>
      </c>
    </row>
    <row r="205" spans="2:65" s="9" customFormat="1" ht="37.35" customHeight="1">
      <c r="B205" s="163"/>
      <c r="C205" s="164"/>
      <c r="D205" s="165" t="s">
        <v>69</v>
      </c>
      <c r="E205" s="166" t="s">
        <v>260</v>
      </c>
      <c r="F205" s="166" t="s">
        <v>261</v>
      </c>
      <c r="G205" s="164"/>
      <c r="H205" s="164"/>
      <c r="I205" s="167"/>
      <c r="J205" s="168">
        <f>BK205</f>
        <v>0</v>
      </c>
      <c r="K205" s="164"/>
      <c r="L205" s="169"/>
      <c r="M205" s="170"/>
      <c r="N205" s="171"/>
      <c r="O205" s="171"/>
      <c r="P205" s="172">
        <f>SUM(P206:P254)</f>
        <v>0</v>
      </c>
      <c r="Q205" s="171"/>
      <c r="R205" s="172">
        <f>SUM(R206:R254)</f>
        <v>0</v>
      </c>
      <c r="S205" s="171"/>
      <c r="T205" s="173">
        <f>SUM(T206:T254)</f>
        <v>0</v>
      </c>
      <c r="AR205" s="174" t="s">
        <v>77</v>
      </c>
      <c r="AT205" s="175" t="s">
        <v>69</v>
      </c>
      <c r="AU205" s="175" t="s">
        <v>70</v>
      </c>
      <c r="AY205" s="174" t="s">
        <v>128</v>
      </c>
      <c r="BK205" s="176">
        <f>SUM(BK206:BK254)</f>
        <v>0</v>
      </c>
    </row>
    <row r="206" spans="2:65" s="1" customFormat="1" ht="16.5" customHeight="1">
      <c r="B206" s="39"/>
      <c r="C206" s="177" t="s">
        <v>262</v>
      </c>
      <c r="D206" s="177" t="s">
        <v>129</v>
      </c>
      <c r="E206" s="178" t="s">
        <v>263</v>
      </c>
      <c r="F206" s="179" t="s">
        <v>264</v>
      </c>
      <c r="G206" s="180" t="s">
        <v>170</v>
      </c>
      <c r="H206" s="181">
        <v>165.99700000000001</v>
      </c>
      <c r="I206" s="182"/>
      <c r="J206" s="183">
        <f>ROUND(I206*H206,2)</f>
        <v>0</v>
      </c>
      <c r="K206" s="179" t="s">
        <v>133</v>
      </c>
      <c r="L206" s="59"/>
      <c r="M206" s="184" t="s">
        <v>21</v>
      </c>
      <c r="N206" s="185" t="s">
        <v>41</v>
      </c>
      <c r="O206" s="40"/>
      <c r="P206" s="186">
        <f>O206*H206</f>
        <v>0</v>
      </c>
      <c r="Q206" s="186">
        <v>0</v>
      </c>
      <c r="R206" s="186">
        <f>Q206*H206</f>
        <v>0</v>
      </c>
      <c r="S206" s="186">
        <v>0</v>
      </c>
      <c r="T206" s="187">
        <f>S206*H206</f>
        <v>0</v>
      </c>
      <c r="AR206" s="22" t="s">
        <v>134</v>
      </c>
      <c r="AT206" s="22" t="s">
        <v>129</v>
      </c>
      <c r="AU206" s="22" t="s">
        <v>77</v>
      </c>
      <c r="AY206" s="22" t="s">
        <v>128</v>
      </c>
      <c r="BE206" s="188">
        <f>IF(N206="základní",J206,0)</f>
        <v>0</v>
      </c>
      <c r="BF206" s="188">
        <f>IF(N206="snížená",J206,0)</f>
        <v>0</v>
      </c>
      <c r="BG206" s="188">
        <f>IF(N206="zákl. přenesená",J206,0)</f>
        <v>0</v>
      </c>
      <c r="BH206" s="188">
        <f>IF(N206="sníž. přenesená",J206,0)</f>
        <v>0</v>
      </c>
      <c r="BI206" s="188">
        <f>IF(N206="nulová",J206,0)</f>
        <v>0</v>
      </c>
      <c r="BJ206" s="22" t="s">
        <v>77</v>
      </c>
      <c r="BK206" s="188">
        <f>ROUND(I206*H206,2)</f>
        <v>0</v>
      </c>
      <c r="BL206" s="22" t="s">
        <v>134</v>
      </c>
      <c r="BM206" s="22" t="s">
        <v>265</v>
      </c>
    </row>
    <row r="207" spans="2:65" s="12" customFormat="1" ht="13.5">
      <c r="B207" s="213"/>
      <c r="C207" s="214"/>
      <c r="D207" s="189" t="s">
        <v>137</v>
      </c>
      <c r="E207" s="215" t="s">
        <v>21</v>
      </c>
      <c r="F207" s="216" t="s">
        <v>266</v>
      </c>
      <c r="G207" s="214"/>
      <c r="H207" s="217">
        <v>165.99674999999999</v>
      </c>
      <c r="I207" s="218"/>
      <c r="J207" s="214"/>
      <c r="K207" s="214"/>
      <c r="L207" s="219"/>
      <c r="M207" s="220"/>
      <c r="N207" s="221"/>
      <c r="O207" s="221"/>
      <c r="P207" s="221"/>
      <c r="Q207" s="221"/>
      <c r="R207" s="221"/>
      <c r="S207" s="221"/>
      <c r="T207" s="222"/>
      <c r="AT207" s="223" t="s">
        <v>137</v>
      </c>
      <c r="AU207" s="223" t="s">
        <v>77</v>
      </c>
      <c r="AV207" s="12" t="s">
        <v>79</v>
      </c>
      <c r="AW207" s="12" t="s">
        <v>139</v>
      </c>
      <c r="AX207" s="12" t="s">
        <v>70</v>
      </c>
      <c r="AY207" s="223" t="s">
        <v>128</v>
      </c>
    </row>
    <row r="208" spans="2:65" s="11" customFormat="1" ht="13.5">
      <c r="B208" s="202"/>
      <c r="C208" s="203"/>
      <c r="D208" s="189" t="s">
        <v>137</v>
      </c>
      <c r="E208" s="204" t="s">
        <v>21</v>
      </c>
      <c r="F208" s="205" t="s">
        <v>141</v>
      </c>
      <c r="G208" s="203"/>
      <c r="H208" s="206">
        <v>165.99674999999999</v>
      </c>
      <c r="I208" s="207"/>
      <c r="J208" s="203"/>
      <c r="K208" s="203"/>
      <c r="L208" s="208"/>
      <c r="M208" s="209"/>
      <c r="N208" s="210"/>
      <c r="O208" s="210"/>
      <c r="P208" s="210"/>
      <c r="Q208" s="210"/>
      <c r="R208" s="210"/>
      <c r="S208" s="210"/>
      <c r="T208" s="211"/>
      <c r="AT208" s="212" t="s">
        <v>137</v>
      </c>
      <c r="AU208" s="212" t="s">
        <v>77</v>
      </c>
      <c r="AV208" s="11" t="s">
        <v>134</v>
      </c>
      <c r="AW208" s="11" t="s">
        <v>139</v>
      </c>
      <c r="AX208" s="11" t="s">
        <v>77</v>
      </c>
      <c r="AY208" s="212" t="s">
        <v>128</v>
      </c>
    </row>
    <row r="209" spans="2:65" s="1" customFormat="1" ht="16.5" customHeight="1">
      <c r="B209" s="39"/>
      <c r="C209" s="177" t="s">
        <v>227</v>
      </c>
      <c r="D209" s="177" t="s">
        <v>129</v>
      </c>
      <c r="E209" s="178" t="s">
        <v>267</v>
      </c>
      <c r="F209" s="179" t="s">
        <v>268</v>
      </c>
      <c r="G209" s="180" t="s">
        <v>170</v>
      </c>
      <c r="H209" s="181">
        <v>5.31</v>
      </c>
      <c r="I209" s="182"/>
      <c r="J209" s="183">
        <f>ROUND(I209*H209,2)</f>
        <v>0</v>
      </c>
      <c r="K209" s="179" t="s">
        <v>133</v>
      </c>
      <c r="L209" s="59"/>
      <c r="M209" s="184" t="s">
        <v>21</v>
      </c>
      <c r="N209" s="185" t="s">
        <v>41</v>
      </c>
      <c r="O209" s="40"/>
      <c r="P209" s="186">
        <f>O209*H209</f>
        <v>0</v>
      </c>
      <c r="Q209" s="186">
        <v>0</v>
      </c>
      <c r="R209" s="186">
        <f>Q209*H209</f>
        <v>0</v>
      </c>
      <c r="S209" s="186">
        <v>0</v>
      </c>
      <c r="T209" s="187">
        <f>S209*H209</f>
        <v>0</v>
      </c>
      <c r="AR209" s="22" t="s">
        <v>134</v>
      </c>
      <c r="AT209" s="22" t="s">
        <v>129</v>
      </c>
      <c r="AU209" s="22" t="s">
        <v>77</v>
      </c>
      <c r="AY209" s="22" t="s">
        <v>128</v>
      </c>
      <c r="BE209" s="188">
        <f>IF(N209="základní",J209,0)</f>
        <v>0</v>
      </c>
      <c r="BF209" s="188">
        <f>IF(N209="snížená",J209,0)</f>
        <v>0</v>
      </c>
      <c r="BG209" s="188">
        <f>IF(N209="zákl. přenesená",J209,0)</f>
        <v>0</v>
      </c>
      <c r="BH209" s="188">
        <f>IF(N209="sníž. přenesená",J209,0)</f>
        <v>0</v>
      </c>
      <c r="BI209" s="188">
        <f>IF(N209="nulová",J209,0)</f>
        <v>0</v>
      </c>
      <c r="BJ209" s="22" t="s">
        <v>77</v>
      </c>
      <c r="BK209" s="188">
        <f>ROUND(I209*H209,2)</f>
        <v>0</v>
      </c>
      <c r="BL209" s="22" t="s">
        <v>134</v>
      </c>
      <c r="BM209" s="22" t="s">
        <v>269</v>
      </c>
    </row>
    <row r="210" spans="2:65" s="10" customFormat="1" ht="13.5">
      <c r="B210" s="192"/>
      <c r="C210" s="193"/>
      <c r="D210" s="189" t="s">
        <v>137</v>
      </c>
      <c r="E210" s="194" t="s">
        <v>21</v>
      </c>
      <c r="F210" s="195" t="s">
        <v>154</v>
      </c>
      <c r="G210" s="193"/>
      <c r="H210" s="194" t="s">
        <v>21</v>
      </c>
      <c r="I210" s="196"/>
      <c r="J210" s="193"/>
      <c r="K210" s="193"/>
      <c r="L210" s="197"/>
      <c r="M210" s="198"/>
      <c r="N210" s="199"/>
      <c r="O210" s="199"/>
      <c r="P210" s="199"/>
      <c r="Q210" s="199"/>
      <c r="R210" s="199"/>
      <c r="S210" s="199"/>
      <c r="T210" s="200"/>
      <c r="AT210" s="201" t="s">
        <v>137</v>
      </c>
      <c r="AU210" s="201" t="s">
        <v>77</v>
      </c>
      <c r="AV210" s="10" t="s">
        <v>77</v>
      </c>
      <c r="AW210" s="10" t="s">
        <v>139</v>
      </c>
      <c r="AX210" s="10" t="s">
        <v>70</v>
      </c>
      <c r="AY210" s="201" t="s">
        <v>128</v>
      </c>
    </row>
    <row r="211" spans="2:65" s="12" customFormat="1" ht="13.5">
      <c r="B211" s="213"/>
      <c r="C211" s="214"/>
      <c r="D211" s="189" t="s">
        <v>137</v>
      </c>
      <c r="E211" s="215" t="s">
        <v>21</v>
      </c>
      <c r="F211" s="216" t="s">
        <v>270</v>
      </c>
      <c r="G211" s="214"/>
      <c r="H211" s="217">
        <v>2.0699999999999998</v>
      </c>
      <c r="I211" s="218"/>
      <c r="J211" s="214"/>
      <c r="K211" s="214"/>
      <c r="L211" s="219"/>
      <c r="M211" s="220"/>
      <c r="N211" s="221"/>
      <c r="O211" s="221"/>
      <c r="P211" s="221"/>
      <c r="Q211" s="221"/>
      <c r="R211" s="221"/>
      <c r="S211" s="221"/>
      <c r="T211" s="222"/>
      <c r="AT211" s="223" t="s">
        <v>137</v>
      </c>
      <c r="AU211" s="223" t="s">
        <v>77</v>
      </c>
      <c r="AV211" s="12" t="s">
        <v>79</v>
      </c>
      <c r="AW211" s="12" t="s">
        <v>139</v>
      </c>
      <c r="AX211" s="12" t="s">
        <v>70</v>
      </c>
      <c r="AY211" s="223" t="s">
        <v>128</v>
      </c>
    </row>
    <row r="212" spans="2:65" s="10" customFormat="1" ht="13.5">
      <c r="B212" s="192"/>
      <c r="C212" s="193"/>
      <c r="D212" s="189" t="s">
        <v>137</v>
      </c>
      <c r="E212" s="194" t="s">
        <v>21</v>
      </c>
      <c r="F212" s="195" t="s">
        <v>161</v>
      </c>
      <c r="G212" s="193"/>
      <c r="H212" s="194" t="s">
        <v>21</v>
      </c>
      <c r="I212" s="196"/>
      <c r="J212" s="193"/>
      <c r="K212" s="193"/>
      <c r="L212" s="197"/>
      <c r="M212" s="198"/>
      <c r="N212" s="199"/>
      <c r="O212" s="199"/>
      <c r="P212" s="199"/>
      <c r="Q212" s="199"/>
      <c r="R212" s="199"/>
      <c r="S212" s="199"/>
      <c r="T212" s="200"/>
      <c r="AT212" s="201" t="s">
        <v>137</v>
      </c>
      <c r="AU212" s="201" t="s">
        <v>77</v>
      </c>
      <c r="AV212" s="10" t="s">
        <v>77</v>
      </c>
      <c r="AW212" s="10" t="s">
        <v>139</v>
      </c>
      <c r="AX212" s="10" t="s">
        <v>70</v>
      </c>
      <c r="AY212" s="201" t="s">
        <v>128</v>
      </c>
    </row>
    <row r="213" spans="2:65" s="12" customFormat="1" ht="13.5">
      <c r="B213" s="213"/>
      <c r="C213" s="214"/>
      <c r="D213" s="189" t="s">
        <v>137</v>
      </c>
      <c r="E213" s="215" t="s">
        <v>21</v>
      </c>
      <c r="F213" s="216" t="s">
        <v>271</v>
      </c>
      <c r="G213" s="214"/>
      <c r="H213" s="217">
        <v>3.24</v>
      </c>
      <c r="I213" s="218"/>
      <c r="J213" s="214"/>
      <c r="K213" s="214"/>
      <c r="L213" s="219"/>
      <c r="M213" s="220"/>
      <c r="N213" s="221"/>
      <c r="O213" s="221"/>
      <c r="P213" s="221"/>
      <c r="Q213" s="221"/>
      <c r="R213" s="221"/>
      <c r="S213" s="221"/>
      <c r="T213" s="222"/>
      <c r="AT213" s="223" t="s">
        <v>137</v>
      </c>
      <c r="AU213" s="223" t="s">
        <v>77</v>
      </c>
      <c r="AV213" s="12" t="s">
        <v>79</v>
      </c>
      <c r="AW213" s="12" t="s">
        <v>139</v>
      </c>
      <c r="AX213" s="12" t="s">
        <v>70</v>
      </c>
      <c r="AY213" s="223" t="s">
        <v>128</v>
      </c>
    </row>
    <row r="214" spans="2:65" s="11" customFormat="1" ht="13.5">
      <c r="B214" s="202"/>
      <c r="C214" s="203"/>
      <c r="D214" s="189" t="s">
        <v>137</v>
      </c>
      <c r="E214" s="204" t="s">
        <v>21</v>
      </c>
      <c r="F214" s="205" t="s">
        <v>141</v>
      </c>
      <c r="G214" s="203"/>
      <c r="H214" s="206">
        <v>5.31</v>
      </c>
      <c r="I214" s="207"/>
      <c r="J214" s="203"/>
      <c r="K214" s="203"/>
      <c r="L214" s="208"/>
      <c r="M214" s="209"/>
      <c r="N214" s="210"/>
      <c r="O214" s="210"/>
      <c r="P214" s="210"/>
      <c r="Q214" s="210"/>
      <c r="R214" s="210"/>
      <c r="S214" s="210"/>
      <c r="T214" s="211"/>
      <c r="AT214" s="212" t="s">
        <v>137</v>
      </c>
      <c r="AU214" s="212" t="s">
        <v>77</v>
      </c>
      <c r="AV214" s="11" t="s">
        <v>134</v>
      </c>
      <c r="AW214" s="11" t="s">
        <v>139</v>
      </c>
      <c r="AX214" s="11" t="s">
        <v>77</v>
      </c>
      <c r="AY214" s="212" t="s">
        <v>128</v>
      </c>
    </row>
    <row r="215" spans="2:65" s="1" customFormat="1" ht="16.5" customHeight="1">
      <c r="B215" s="39"/>
      <c r="C215" s="177" t="s">
        <v>10</v>
      </c>
      <c r="D215" s="177" t="s">
        <v>129</v>
      </c>
      <c r="E215" s="178" t="s">
        <v>272</v>
      </c>
      <c r="F215" s="179" t="s">
        <v>273</v>
      </c>
      <c r="G215" s="180" t="s">
        <v>170</v>
      </c>
      <c r="H215" s="181">
        <v>41.14</v>
      </c>
      <c r="I215" s="182"/>
      <c r="J215" s="183">
        <f>ROUND(I215*H215,2)</f>
        <v>0</v>
      </c>
      <c r="K215" s="179" t="s">
        <v>133</v>
      </c>
      <c r="L215" s="59"/>
      <c r="M215" s="184" t="s">
        <v>21</v>
      </c>
      <c r="N215" s="185" t="s">
        <v>41</v>
      </c>
      <c r="O215" s="40"/>
      <c r="P215" s="186">
        <f>O215*H215</f>
        <v>0</v>
      </c>
      <c r="Q215" s="186">
        <v>0</v>
      </c>
      <c r="R215" s="186">
        <f>Q215*H215</f>
        <v>0</v>
      </c>
      <c r="S215" s="186">
        <v>0</v>
      </c>
      <c r="T215" s="187">
        <f>S215*H215</f>
        <v>0</v>
      </c>
      <c r="AR215" s="22" t="s">
        <v>134</v>
      </c>
      <c r="AT215" s="22" t="s">
        <v>129</v>
      </c>
      <c r="AU215" s="22" t="s">
        <v>77</v>
      </c>
      <c r="AY215" s="22" t="s">
        <v>128</v>
      </c>
      <c r="BE215" s="188">
        <f>IF(N215="základní",J215,0)</f>
        <v>0</v>
      </c>
      <c r="BF215" s="188">
        <f>IF(N215="snížená",J215,0)</f>
        <v>0</v>
      </c>
      <c r="BG215" s="188">
        <f>IF(N215="zákl. přenesená",J215,0)</f>
        <v>0</v>
      </c>
      <c r="BH215" s="188">
        <f>IF(N215="sníž. přenesená",J215,0)</f>
        <v>0</v>
      </c>
      <c r="BI215" s="188">
        <f>IF(N215="nulová",J215,0)</f>
        <v>0</v>
      </c>
      <c r="BJ215" s="22" t="s">
        <v>77</v>
      </c>
      <c r="BK215" s="188">
        <f>ROUND(I215*H215,2)</f>
        <v>0</v>
      </c>
      <c r="BL215" s="22" t="s">
        <v>134</v>
      </c>
      <c r="BM215" s="22" t="s">
        <v>274</v>
      </c>
    </row>
    <row r="216" spans="2:65" s="10" customFormat="1" ht="13.5">
      <c r="B216" s="192"/>
      <c r="C216" s="193"/>
      <c r="D216" s="189" t="s">
        <v>137</v>
      </c>
      <c r="E216" s="194" t="s">
        <v>21</v>
      </c>
      <c r="F216" s="195" t="s">
        <v>154</v>
      </c>
      <c r="G216" s="193"/>
      <c r="H216" s="194" t="s">
        <v>21</v>
      </c>
      <c r="I216" s="196"/>
      <c r="J216" s="193"/>
      <c r="K216" s="193"/>
      <c r="L216" s="197"/>
      <c r="M216" s="198"/>
      <c r="N216" s="199"/>
      <c r="O216" s="199"/>
      <c r="P216" s="199"/>
      <c r="Q216" s="199"/>
      <c r="R216" s="199"/>
      <c r="S216" s="199"/>
      <c r="T216" s="200"/>
      <c r="AT216" s="201" t="s">
        <v>137</v>
      </c>
      <c r="AU216" s="201" t="s">
        <v>77</v>
      </c>
      <c r="AV216" s="10" t="s">
        <v>77</v>
      </c>
      <c r="AW216" s="10" t="s">
        <v>139</v>
      </c>
      <c r="AX216" s="10" t="s">
        <v>70</v>
      </c>
      <c r="AY216" s="201" t="s">
        <v>128</v>
      </c>
    </row>
    <row r="217" spans="2:65" s="12" customFormat="1" ht="13.5">
      <c r="B217" s="213"/>
      <c r="C217" s="214"/>
      <c r="D217" s="189" t="s">
        <v>137</v>
      </c>
      <c r="E217" s="215" t="s">
        <v>21</v>
      </c>
      <c r="F217" s="216" t="s">
        <v>275</v>
      </c>
      <c r="G217" s="214"/>
      <c r="H217" s="217">
        <v>10.119999999999999</v>
      </c>
      <c r="I217" s="218"/>
      <c r="J217" s="214"/>
      <c r="K217" s="214"/>
      <c r="L217" s="219"/>
      <c r="M217" s="220"/>
      <c r="N217" s="221"/>
      <c r="O217" s="221"/>
      <c r="P217" s="221"/>
      <c r="Q217" s="221"/>
      <c r="R217" s="221"/>
      <c r="S217" s="221"/>
      <c r="T217" s="222"/>
      <c r="AT217" s="223" t="s">
        <v>137</v>
      </c>
      <c r="AU217" s="223" t="s">
        <v>77</v>
      </c>
      <c r="AV217" s="12" t="s">
        <v>79</v>
      </c>
      <c r="AW217" s="12" t="s">
        <v>139</v>
      </c>
      <c r="AX217" s="12" t="s">
        <v>70</v>
      </c>
      <c r="AY217" s="223" t="s">
        <v>128</v>
      </c>
    </row>
    <row r="218" spans="2:65" s="12" customFormat="1" ht="13.5">
      <c r="B218" s="213"/>
      <c r="C218" s="214"/>
      <c r="D218" s="189" t="s">
        <v>137</v>
      </c>
      <c r="E218" s="215" t="s">
        <v>21</v>
      </c>
      <c r="F218" s="216" t="s">
        <v>276</v>
      </c>
      <c r="G218" s="214"/>
      <c r="H218" s="217">
        <v>16.72</v>
      </c>
      <c r="I218" s="218"/>
      <c r="J218" s="214"/>
      <c r="K218" s="214"/>
      <c r="L218" s="219"/>
      <c r="M218" s="220"/>
      <c r="N218" s="221"/>
      <c r="O218" s="221"/>
      <c r="P218" s="221"/>
      <c r="Q218" s="221"/>
      <c r="R218" s="221"/>
      <c r="S218" s="221"/>
      <c r="T218" s="222"/>
      <c r="AT218" s="223" t="s">
        <v>137</v>
      </c>
      <c r="AU218" s="223" t="s">
        <v>77</v>
      </c>
      <c r="AV218" s="12" t="s">
        <v>79</v>
      </c>
      <c r="AW218" s="12" t="s">
        <v>139</v>
      </c>
      <c r="AX218" s="12" t="s">
        <v>70</v>
      </c>
      <c r="AY218" s="223" t="s">
        <v>128</v>
      </c>
    </row>
    <row r="219" spans="2:65" s="10" customFormat="1" ht="13.5">
      <c r="B219" s="192"/>
      <c r="C219" s="193"/>
      <c r="D219" s="189" t="s">
        <v>137</v>
      </c>
      <c r="E219" s="194" t="s">
        <v>21</v>
      </c>
      <c r="F219" s="195" t="s">
        <v>161</v>
      </c>
      <c r="G219" s="193"/>
      <c r="H219" s="194" t="s">
        <v>21</v>
      </c>
      <c r="I219" s="196"/>
      <c r="J219" s="193"/>
      <c r="K219" s="193"/>
      <c r="L219" s="197"/>
      <c r="M219" s="198"/>
      <c r="N219" s="199"/>
      <c r="O219" s="199"/>
      <c r="P219" s="199"/>
      <c r="Q219" s="199"/>
      <c r="R219" s="199"/>
      <c r="S219" s="199"/>
      <c r="T219" s="200"/>
      <c r="AT219" s="201" t="s">
        <v>137</v>
      </c>
      <c r="AU219" s="201" t="s">
        <v>77</v>
      </c>
      <c r="AV219" s="10" t="s">
        <v>77</v>
      </c>
      <c r="AW219" s="10" t="s">
        <v>139</v>
      </c>
      <c r="AX219" s="10" t="s">
        <v>70</v>
      </c>
      <c r="AY219" s="201" t="s">
        <v>128</v>
      </c>
    </row>
    <row r="220" spans="2:65" s="12" customFormat="1" ht="13.5">
      <c r="B220" s="213"/>
      <c r="C220" s="214"/>
      <c r="D220" s="189" t="s">
        <v>137</v>
      </c>
      <c r="E220" s="215" t="s">
        <v>21</v>
      </c>
      <c r="F220" s="216" t="s">
        <v>277</v>
      </c>
      <c r="G220" s="214"/>
      <c r="H220" s="217">
        <v>10.119999999999999</v>
      </c>
      <c r="I220" s="218"/>
      <c r="J220" s="214"/>
      <c r="K220" s="214"/>
      <c r="L220" s="219"/>
      <c r="M220" s="220"/>
      <c r="N220" s="221"/>
      <c r="O220" s="221"/>
      <c r="P220" s="221"/>
      <c r="Q220" s="221"/>
      <c r="R220" s="221"/>
      <c r="S220" s="221"/>
      <c r="T220" s="222"/>
      <c r="AT220" s="223" t="s">
        <v>137</v>
      </c>
      <c r="AU220" s="223" t="s">
        <v>77</v>
      </c>
      <c r="AV220" s="12" t="s">
        <v>79</v>
      </c>
      <c r="AW220" s="12" t="s">
        <v>139</v>
      </c>
      <c r="AX220" s="12" t="s">
        <v>70</v>
      </c>
      <c r="AY220" s="223" t="s">
        <v>128</v>
      </c>
    </row>
    <row r="221" spans="2:65" s="12" customFormat="1" ht="13.5">
      <c r="B221" s="213"/>
      <c r="C221" s="214"/>
      <c r="D221" s="189" t="s">
        <v>137</v>
      </c>
      <c r="E221" s="215" t="s">
        <v>21</v>
      </c>
      <c r="F221" s="216" t="s">
        <v>278</v>
      </c>
      <c r="G221" s="214"/>
      <c r="H221" s="217">
        <v>4.18</v>
      </c>
      <c r="I221" s="218"/>
      <c r="J221" s="214"/>
      <c r="K221" s="214"/>
      <c r="L221" s="219"/>
      <c r="M221" s="220"/>
      <c r="N221" s="221"/>
      <c r="O221" s="221"/>
      <c r="P221" s="221"/>
      <c r="Q221" s="221"/>
      <c r="R221" s="221"/>
      <c r="S221" s="221"/>
      <c r="T221" s="222"/>
      <c r="AT221" s="223" t="s">
        <v>137</v>
      </c>
      <c r="AU221" s="223" t="s">
        <v>77</v>
      </c>
      <c r="AV221" s="12" t="s">
        <v>79</v>
      </c>
      <c r="AW221" s="12" t="s">
        <v>139</v>
      </c>
      <c r="AX221" s="12" t="s">
        <v>70</v>
      </c>
      <c r="AY221" s="223" t="s">
        <v>128</v>
      </c>
    </row>
    <row r="222" spans="2:65" s="11" customFormat="1" ht="13.5">
      <c r="B222" s="202"/>
      <c r="C222" s="203"/>
      <c r="D222" s="189" t="s">
        <v>137</v>
      </c>
      <c r="E222" s="204" t="s">
        <v>21</v>
      </c>
      <c r="F222" s="205" t="s">
        <v>141</v>
      </c>
      <c r="G222" s="203"/>
      <c r="H222" s="206">
        <v>41.14</v>
      </c>
      <c r="I222" s="207"/>
      <c r="J222" s="203"/>
      <c r="K222" s="203"/>
      <c r="L222" s="208"/>
      <c r="M222" s="209"/>
      <c r="N222" s="210"/>
      <c r="O222" s="210"/>
      <c r="P222" s="210"/>
      <c r="Q222" s="210"/>
      <c r="R222" s="210"/>
      <c r="S222" s="210"/>
      <c r="T222" s="211"/>
      <c r="AT222" s="212" t="s">
        <v>137</v>
      </c>
      <c r="AU222" s="212" t="s">
        <v>77</v>
      </c>
      <c r="AV222" s="11" t="s">
        <v>134</v>
      </c>
      <c r="AW222" s="11" t="s">
        <v>139</v>
      </c>
      <c r="AX222" s="11" t="s">
        <v>77</v>
      </c>
      <c r="AY222" s="212" t="s">
        <v>128</v>
      </c>
    </row>
    <row r="223" spans="2:65" s="1" customFormat="1" ht="16.5" customHeight="1">
      <c r="B223" s="39"/>
      <c r="C223" s="177" t="s">
        <v>230</v>
      </c>
      <c r="D223" s="177" t="s">
        <v>129</v>
      </c>
      <c r="E223" s="178" t="s">
        <v>279</v>
      </c>
      <c r="F223" s="179" t="s">
        <v>280</v>
      </c>
      <c r="G223" s="180" t="s">
        <v>170</v>
      </c>
      <c r="H223" s="181">
        <v>13.34</v>
      </c>
      <c r="I223" s="182"/>
      <c r="J223" s="183">
        <f>ROUND(I223*H223,2)</f>
        <v>0</v>
      </c>
      <c r="K223" s="179" t="s">
        <v>133</v>
      </c>
      <c r="L223" s="59"/>
      <c r="M223" s="184" t="s">
        <v>21</v>
      </c>
      <c r="N223" s="185" t="s">
        <v>41</v>
      </c>
      <c r="O223" s="40"/>
      <c r="P223" s="186">
        <f>O223*H223</f>
        <v>0</v>
      </c>
      <c r="Q223" s="186">
        <v>0</v>
      </c>
      <c r="R223" s="186">
        <f>Q223*H223</f>
        <v>0</v>
      </c>
      <c r="S223" s="186">
        <v>0</v>
      </c>
      <c r="T223" s="187">
        <f>S223*H223</f>
        <v>0</v>
      </c>
      <c r="AR223" s="22" t="s">
        <v>134</v>
      </c>
      <c r="AT223" s="22" t="s">
        <v>129</v>
      </c>
      <c r="AU223" s="22" t="s">
        <v>77</v>
      </c>
      <c r="AY223" s="22" t="s">
        <v>128</v>
      </c>
      <c r="BE223" s="188">
        <f>IF(N223="základní",J223,0)</f>
        <v>0</v>
      </c>
      <c r="BF223" s="188">
        <f>IF(N223="snížená",J223,0)</f>
        <v>0</v>
      </c>
      <c r="BG223" s="188">
        <f>IF(N223="zákl. přenesená",J223,0)</f>
        <v>0</v>
      </c>
      <c r="BH223" s="188">
        <f>IF(N223="sníž. přenesená",J223,0)</f>
        <v>0</v>
      </c>
      <c r="BI223" s="188">
        <f>IF(N223="nulová",J223,0)</f>
        <v>0</v>
      </c>
      <c r="BJ223" s="22" t="s">
        <v>77</v>
      </c>
      <c r="BK223" s="188">
        <f>ROUND(I223*H223,2)</f>
        <v>0</v>
      </c>
      <c r="BL223" s="22" t="s">
        <v>134</v>
      </c>
      <c r="BM223" s="22" t="s">
        <v>281</v>
      </c>
    </row>
    <row r="224" spans="2:65" s="10" customFormat="1" ht="13.5">
      <c r="B224" s="192"/>
      <c r="C224" s="193"/>
      <c r="D224" s="189" t="s">
        <v>137</v>
      </c>
      <c r="E224" s="194" t="s">
        <v>21</v>
      </c>
      <c r="F224" s="195" t="s">
        <v>142</v>
      </c>
      <c r="G224" s="193"/>
      <c r="H224" s="194" t="s">
        <v>21</v>
      </c>
      <c r="I224" s="196"/>
      <c r="J224" s="193"/>
      <c r="K224" s="193"/>
      <c r="L224" s="197"/>
      <c r="M224" s="198"/>
      <c r="N224" s="199"/>
      <c r="O224" s="199"/>
      <c r="P224" s="199"/>
      <c r="Q224" s="199"/>
      <c r="R224" s="199"/>
      <c r="S224" s="199"/>
      <c r="T224" s="200"/>
      <c r="AT224" s="201" t="s">
        <v>137</v>
      </c>
      <c r="AU224" s="201" t="s">
        <v>77</v>
      </c>
      <c r="AV224" s="10" t="s">
        <v>77</v>
      </c>
      <c r="AW224" s="10" t="s">
        <v>139</v>
      </c>
      <c r="AX224" s="10" t="s">
        <v>70</v>
      </c>
      <c r="AY224" s="201" t="s">
        <v>128</v>
      </c>
    </row>
    <row r="225" spans="2:65" s="12" customFormat="1" ht="13.5">
      <c r="B225" s="213"/>
      <c r="C225" s="214"/>
      <c r="D225" s="189" t="s">
        <v>137</v>
      </c>
      <c r="E225" s="215" t="s">
        <v>21</v>
      </c>
      <c r="F225" s="216" t="s">
        <v>282</v>
      </c>
      <c r="G225" s="214"/>
      <c r="H225" s="217">
        <v>12.54</v>
      </c>
      <c r="I225" s="218"/>
      <c r="J225" s="214"/>
      <c r="K225" s="214"/>
      <c r="L225" s="219"/>
      <c r="M225" s="220"/>
      <c r="N225" s="221"/>
      <c r="O225" s="221"/>
      <c r="P225" s="221"/>
      <c r="Q225" s="221"/>
      <c r="R225" s="221"/>
      <c r="S225" s="221"/>
      <c r="T225" s="222"/>
      <c r="AT225" s="223" t="s">
        <v>137</v>
      </c>
      <c r="AU225" s="223" t="s">
        <v>77</v>
      </c>
      <c r="AV225" s="12" t="s">
        <v>79</v>
      </c>
      <c r="AW225" s="12" t="s">
        <v>139</v>
      </c>
      <c r="AX225" s="12" t="s">
        <v>70</v>
      </c>
      <c r="AY225" s="223" t="s">
        <v>128</v>
      </c>
    </row>
    <row r="226" spans="2:65" s="10" customFormat="1" ht="13.5">
      <c r="B226" s="192"/>
      <c r="C226" s="193"/>
      <c r="D226" s="189" t="s">
        <v>137</v>
      </c>
      <c r="E226" s="194" t="s">
        <v>21</v>
      </c>
      <c r="F226" s="195" t="s">
        <v>154</v>
      </c>
      <c r="G226" s="193"/>
      <c r="H226" s="194" t="s">
        <v>21</v>
      </c>
      <c r="I226" s="196"/>
      <c r="J226" s="193"/>
      <c r="K226" s="193"/>
      <c r="L226" s="197"/>
      <c r="M226" s="198"/>
      <c r="N226" s="199"/>
      <c r="O226" s="199"/>
      <c r="P226" s="199"/>
      <c r="Q226" s="199"/>
      <c r="R226" s="199"/>
      <c r="S226" s="199"/>
      <c r="T226" s="200"/>
      <c r="AT226" s="201" t="s">
        <v>137</v>
      </c>
      <c r="AU226" s="201" t="s">
        <v>77</v>
      </c>
      <c r="AV226" s="10" t="s">
        <v>77</v>
      </c>
      <c r="AW226" s="10" t="s">
        <v>139</v>
      </c>
      <c r="AX226" s="10" t="s">
        <v>70</v>
      </c>
      <c r="AY226" s="201" t="s">
        <v>128</v>
      </c>
    </row>
    <row r="227" spans="2:65" s="12" customFormat="1" ht="13.5">
      <c r="B227" s="213"/>
      <c r="C227" s="214"/>
      <c r="D227" s="189" t="s">
        <v>137</v>
      </c>
      <c r="E227" s="215" t="s">
        <v>21</v>
      </c>
      <c r="F227" s="216" t="s">
        <v>283</v>
      </c>
      <c r="G227" s="214"/>
      <c r="H227" s="217">
        <v>0.4</v>
      </c>
      <c r="I227" s="218"/>
      <c r="J227" s="214"/>
      <c r="K227" s="214"/>
      <c r="L227" s="219"/>
      <c r="M227" s="220"/>
      <c r="N227" s="221"/>
      <c r="O227" s="221"/>
      <c r="P227" s="221"/>
      <c r="Q227" s="221"/>
      <c r="R227" s="221"/>
      <c r="S227" s="221"/>
      <c r="T227" s="222"/>
      <c r="AT227" s="223" t="s">
        <v>137</v>
      </c>
      <c r="AU227" s="223" t="s">
        <v>77</v>
      </c>
      <c r="AV227" s="12" t="s">
        <v>79</v>
      </c>
      <c r="AW227" s="12" t="s">
        <v>139</v>
      </c>
      <c r="AX227" s="12" t="s">
        <v>70</v>
      </c>
      <c r="AY227" s="223" t="s">
        <v>128</v>
      </c>
    </row>
    <row r="228" spans="2:65" s="10" customFormat="1" ht="13.5">
      <c r="B228" s="192"/>
      <c r="C228" s="193"/>
      <c r="D228" s="189" t="s">
        <v>137</v>
      </c>
      <c r="E228" s="194" t="s">
        <v>21</v>
      </c>
      <c r="F228" s="195" t="s">
        <v>161</v>
      </c>
      <c r="G228" s="193"/>
      <c r="H228" s="194" t="s">
        <v>21</v>
      </c>
      <c r="I228" s="196"/>
      <c r="J228" s="193"/>
      <c r="K228" s="193"/>
      <c r="L228" s="197"/>
      <c r="M228" s="198"/>
      <c r="N228" s="199"/>
      <c r="O228" s="199"/>
      <c r="P228" s="199"/>
      <c r="Q228" s="199"/>
      <c r="R228" s="199"/>
      <c r="S228" s="199"/>
      <c r="T228" s="200"/>
      <c r="AT228" s="201" t="s">
        <v>137</v>
      </c>
      <c r="AU228" s="201" t="s">
        <v>77</v>
      </c>
      <c r="AV228" s="10" t="s">
        <v>77</v>
      </c>
      <c r="AW228" s="10" t="s">
        <v>139</v>
      </c>
      <c r="AX228" s="10" t="s">
        <v>70</v>
      </c>
      <c r="AY228" s="201" t="s">
        <v>128</v>
      </c>
    </row>
    <row r="229" spans="2:65" s="12" customFormat="1" ht="13.5">
      <c r="B229" s="213"/>
      <c r="C229" s="214"/>
      <c r="D229" s="189" t="s">
        <v>137</v>
      </c>
      <c r="E229" s="215" t="s">
        <v>21</v>
      </c>
      <c r="F229" s="216" t="s">
        <v>284</v>
      </c>
      <c r="G229" s="214"/>
      <c r="H229" s="217">
        <v>0.4</v>
      </c>
      <c r="I229" s="218"/>
      <c r="J229" s="214"/>
      <c r="K229" s="214"/>
      <c r="L229" s="219"/>
      <c r="M229" s="220"/>
      <c r="N229" s="221"/>
      <c r="O229" s="221"/>
      <c r="P229" s="221"/>
      <c r="Q229" s="221"/>
      <c r="R229" s="221"/>
      <c r="S229" s="221"/>
      <c r="T229" s="222"/>
      <c r="AT229" s="223" t="s">
        <v>137</v>
      </c>
      <c r="AU229" s="223" t="s">
        <v>77</v>
      </c>
      <c r="AV229" s="12" t="s">
        <v>79</v>
      </c>
      <c r="AW229" s="12" t="s">
        <v>139</v>
      </c>
      <c r="AX229" s="12" t="s">
        <v>70</v>
      </c>
      <c r="AY229" s="223" t="s">
        <v>128</v>
      </c>
    </row>
    <row r="230" spans="2:65" s="11" customFormat="1" ht="13.5">
      <c r="B230" s="202"/>
      <c r="C230" s="203"/>
      <c r="D230" s="189" t="s">
        <v>137</v>
      </c>
      <c r="E230" s="204" t="s">
        <v>21</v>
      </c>
      <c r="F230" s="205" t="s">
        <v>141</v>
      </c>
      <c r="G230" s="203"/>
      <c r="H230" s="206">
        <v>13.34</v>
      </c>
      <c r="I230" s="207"/>
      <c r="J230" s="203"/>
      <c r="K230" s="203"/>
      <c r="L230" s="208"/>
      <c r="M230" s="209"/>
      <c r="N230" s="210"/>
      <c r="O230" s="210"/>
      <c r="P230" s="210"/>
      <c r="Q230" s="210"/>
      <c r="R230" s="210"/>
      <c r="S230" s="210"/>
      <c r="T230" s="211"/>
      <c r="AT230" s="212" t="s">
        <v>137</v>
      </c>
      <c r="AU230" s="212" t="s">
        <v>77</v>
      </c>
      <c r="AV230" s="11" t="s">
        <v>134</v>
      </c>
      <c r="AW230" s="11" t="s">
        <v>139</v>
      </c>
      <c r="AX230" s="11" t="s">
        <v>77</v>
      </c>
      <c r="AY230" s="212" t="s">
        <v>128</v>
      </c>
    </row>
    <row r="231" spans="2:65" s="1" customFormat="1" ht="16.5" customHeight="1">
      <c r="B231" s="39"/>
      <c r="C231" s="177" t="s">
        <v>285</v>
      </c>
      <c r="D231" s="177" t="s">
        <v>129</v>
      </c>
      <c r="E231" s="178" t="s">
        <v>286</v>
      </c>
      <c r="F231" s="179" t="s">
        <v>287</v>
      </c>
      <c r="G231" s="180" t="s">
        <v>170</v>
      </c>
      <c r="H231" s="181">
        <v>1.17</v>
      </c>
      <c r="I231" s="182"/>
      <c r="J231" s="183">
        <f>ROUND(I231*H231,2)</f>
        <v>0</v>
      </c>
      <c r="K231" s="179" t="s">
        <v>133</v>
      </c>
      <c r="L231" s="59"/>
      <c r="M231" s="184" t="s">
        <v>21</v>
      </c>
      <c r="N231" s="185" t="s">
        <v>41</v>
      </c>
      <c r="O231" s="40"/>
      <c r="P231" s="186">
        <f>O231*H231</f>
        <v>0</v>
      </c>
      <c r="Q231" s="186">
        <v>0</v>
      </c>
      <c r="R231" s="186">
        <f>Q231*H231</f>
        <v>0</v>
      </c>
      <c r="S231" s="186">
        <v>0</v>
      </c>
      <c r="T231" s="187">
        <f>S231*H231</f>
        <v>0</v>
      </c>
      <c r="AR231" s="22" t="s">
        <v>134</v>
      </c>
      <c r="AT231" s="22" t="s">
        <v>129</v>
      </c>
      <c r="AU231" s="22" t="s">
        <v>77</v>
      </c>
      <c r="AY231" s="22" t="s">
        <v>128</v>
      </c>
      <c r="BE231" s="188">
        <f>IF(N231="základní",J231,0)</f>
        <v>0</v>
      </c>
      <c r="BF231" s="188">
        <f>IF(N231="snížená",J231,0)</f>
        <v>0</v>
      </c>
      <c r="BG231" s="188">
        <f>IF(N231="zákl. přenesená",J231,0)</f>
        <v>0</v>
      </c>
      <c r="BH231" s="188">
        <f>IF(N231="sníž. přenesená",J231,0)</f>
        <v>0</v>
      </c>
      <c r="BI231" s="188">
        <f>IF(N231="nulová",J231,0)</f>
        <v>0</v>
      </c>
      <c r="BJ231" s="22" t="s">
        <v>77</v>
      </c>
      <c r="BK231" s="188">
        <f>ROUND(I231*H231,2)</f>
        <v>0</v>
      </c>
      <c r="BL231" s="22" t="s">
        <v>134</v>
      </c>
      <c r="BM231" s="22" t="s">
        <v>288</v>
      </c>
    </row>
    <row r="232" spans="2:65" s="10" customFormat="1" ht="13.5">
      <c r="B232" s="192"/>
      <c r="C232" s="193"/>
      <c r="D232" s="189" t="s">
        <v>137</v>
      </c>
      <c r="E232" s="194" t="s">
        <v>21</v>
      </c>
      <c r="F232" s="195" t="s">
        <v>289</v>
      </c>
      <c r="G232" s="193"/>
      <c r="H232" s="194" t="s">
        <v>21</v>
      </c>
      <c r="I232" s="196"/>
      <c r="J232" s="193"/>
      <c r="K232" s="193"/>
      <c r="L232" s="197"/>
      <c r="M232" s="198"/>
      <c r="N232" s="199"/>
      <c r="O232" s="199"/>
      <c r="P232" s="199"/>
      <c r="Q232" s="199"/>
      <c r="R232" s="199"/>
      <c r="S232" s="199"/>
      <c r="T232" s="200"/>
      <c r="AT232" s="201" t="s">
        <v>137</v>
      </c>
      <c r="AU232" s="201" t="s">
        <v>77</v>
      </c>
      <c r="AV232" s="10" t="s">
        <v>77</v>
      </c>
      <c r="AW232" s="10" t="s">
        <v>139</v>
      </c>
      <c r="AX232" s="10" t="s">
        <v>70</v>
      </c>
      <c r="AY232" s="201" t="s">
        <v>128</v>
      </c>
    </row>
    <row r="233" spans="2:65" s="12" customFormat="1" ht="13.5">
      <c r="B233" s="213"/>
      <c r="C233" s="214"/>
      <c r="D233" s="189" t="s">
        <v>137</v>
      </c>
      <c r="E233" s="215" t="s">
        <v>21</v>
      </c>
      <c r="F233" s="216" t="s">
        <v>290</v>
      </c>
      <c r="G233" s="214"/>
      <c r="H233" s="217">
        <v>1.17</v>
      </c>
      <c r="I233" s="218"/>
      <c r="J233" s="214"/>
      <c r="K233" s="214"/>
      <c r="L233" s="219"/>
      <c r="M233" s="220"/>
      <c r="N233" s="221"/>
      <c r="O233" s="221"/>
      <c r="P233" s="221"/>
      <c r="Q233" s="221"/>
      <c r="R233" s="221"/>
      <c r="S233" s="221"/>
      <c r="T233" s="222"/>
      <c r="AT233" s="223" t="s">
        <v>137</v>
      </c>
      <c r="AU233" s="223" t="s">
        <v>77</v>
      </c>
      <c r="AV233" s="12" t="s">
        <v>79</v>
      </c>
      <c r="AW233" s="12" t="s">
        <v>139</v>
      </c>
      <c r="AX233" s="12" t="s">
        <v>70</v>
      </c>
      <c r="AY233" s="223" t="s">
        <v>128</v>
      </c>
    </row>
    <row r="234" spans="2:65" s="11" customFormat="1" ht="13.5">
      <c r="B234" s="202"/>
      <c r="C234" s="203"/>
      <c r="D234" s="189" t="s">
        <v>137</v>
      </c>
      <c r="E234" s="204" t="s">
        <v>21</v>
      </c>
      <c r="F234" s="205" t="s">
        <v>141</v>
      </c>
      <c r="G234" s="203"/>
      <c r="H234" s="206">
        <v>1.17</v>
      </c>
      <c r="I234" s="207"/>
      <c r="J234" s="203"/>
      <c r="K234" s="203"/>
      <c r="L234" s="208"/>
      <c r="M234" s="209"/>
      <c r="N234" s="210"/>
      <c r="O234" s="210"/>
      <c r="P234" s="210"/>
      <c r="Q234" s="210"/>
      <c r="R234" s="210"/>
      <c r="S234" s="210"/>
      <c r="T234" s="211"/>
      <c r="AT234" s="212" t="s">
        <v>137</v>
      </c>
      <c r="AU234" s="212" t="s">
        <v>77</v>
      </c>
      <c r="AV234" s="11" t="s">
        <v>134</v>
      </c>
      <c r="AW234" s="11" t="s">
        <v>139</v>
      </c>
      <c r="AX234" s="11" t="s">
        <v>77</v>
      </c>
      <c r="AY234" s="212" t="s">
        <v>128</v>
      </c>
    </row>
    <row r="235" spans="2:65" s="1" customFormat="1" ht="16.5" customHeight="1">
      <c r="B235" s="39"/>
      <c r="C235" s="177" t="s">
        <v>237</v>
      </c>
      <c r="D235" s="177" t="s">
        <v>129</v>
      </c>
      <c r="E235" s="178" t="s">
        <v>291</v>
      </c>
      <c r="F235" s="179" t="s">
        <v>292</v>
      </c>
      <c r="G235" s="180" t="s">
        <v>170</v>
      </c>
      <c r="H235" s="181">
        <v>24</v>
      </c>
      <c r="I235" s="182"/>
      <c r="J235" s="183">
        <f>ROUND(I235*H235,2)</f>
        <v>0</v>
      </c>
      <c r="K235" s="179" t="s">
        <v>133</v>
      </c>
      <c r="L235" s="59"/>
      <c r="M235" s="184" t="s">
        <v>21</v>
      </c>
      <c r="N235" s="185" t="s">
        <v>41</v>
      </c>
      <c r="O235" s="40"/>
      <c r="P235" s="186">
        <f>O235*H235</f>
        <v>0</v>
      </c>
      <c r="Q235" s="186">
        <v>0</v>
      </c>
      <c r="R235" s="186">
        <f>Q235*H235</f>
        <v>0</v>
      </c>
      <c r="S235" s="186">
        <v>0</v>
      </c>
      <c r="T235" s="187">
        <f>S235*H235</f>
        <v>0</v>
      </c>
      <c r="AR235" s="22" t="s">
        <v>134</v>
      </c>
      <c r="AT235" s="22" t="s">
        <v>129</v>
      </c>
      <c r="AU235" s="22" t="s">
        <v>77</v>
      </c>
      <c r="AY235" s="22" t="s">
        <v>128</v>
      </c>
      <c r="BE235" s="188">
        <f>IF(N235="základní",J235,0)</f>
        <v>0</v>
      </c>
      <c r="BF235" s="188">
        <f>IF(N235="snížená",J235,0)</f>
        <v>0</v>
      </c>
      <c r="BG235" s="188">
        <f>IF(N235="zákl. přenesená",J235,0)</f>
        <v>0</v>
      </c>
      <c r="BH235" s="188">
        <f>IF(N235="sníž. přenesená",J235,0)</f>
        <v>0</v>
      </c>
      <c r="BI235" s="188">
        <f>IF(N235="nulová",J235,0)</f>
        <v>0</v>
      </c>
      <c r="BJ235" s="22" t="s">
        <v>77</v>
      </c>
      <c r="BK235" s="188">
        <f>ROUND(I235*H235,2)</f>
        <v>0</v>
      </c>
      <c r="BL235" s="22" t="s">
        <v>134</v>
      </c>
      <c r="BM235" s="22" t="s">
        <v>293</v>
      </c>
    </row>
    <row r="236" spans="2:65" s="10" customFormat="1" ht="13.5">
      <c r="B236" s="192"/>
      <c r="C236" s="193"/>
      <c r="D236" s="189" t="s">
        <v>137</v>
      </c>
      <c r="E236" s="194" t="s">
        <v>21</v>
      </c>
      <c r="F236" s="195" t="s">
        <v>289</v>
      </c>
      <c r="G236" s="193"/>
      <c r="H236" s="194" t="s">
        <v>21</v>
      </c>
      <c r="I236" s="196"/>
      <c r="J236" s="193"/>
      <c r="K236" s="193"/>
      <c r="L236" s="197"/>
      <c r="M236" s="198"/>
      <c r="N236" s="199"/>
      <c r="O236" s="199"/>
      <c r="P236" s="199"/>
      <c r="Q236" s="199"/>
      <c r="R236" s="199"/>
      <c r="S236" s="199"/>
      <c r="T236" s="200"/>
      <c r="AT236" s="201" t="s">
        <v>137</v>
      </c>
      <c r="AU236" s="201" t="s">
        <v>77</v>
      </c>
      <c r="AV236" s="10" t="s">
        <v>77</v>
      </c>
      <c r="AW236" s="10" t="s">
        <v>139</v>
      </c>
      <c r="AX236" s="10" t="s">
        <v>70</v>
      </c>
      <c r="AY236" s="201" t="s">
        <v>128</v>
      </c>
    </row>
    <row r="237" spans="2:65" s="12" customFormat="1" ht="13.5">
      <c r="B237" s="213"/>
      <c r="C237" s="214"/>
      <c r="D237" s="189" t="s">
        <v>137</v>
      </c>
      <c r="E237" s="215" t="s">
        <v>21</v>
      </c>
      <c r="F237" s="216" t="s">
        <v>294</v>
      </c>
      <c r="G237" s="214"/>
      <c r="H237" s="217">
        <v>12</v>
      </c>
      <c r="I237" s="218"/>
      <c r="J237" s="214"/>
      <c r="K237" s="214"/>
      <c r="L237" s="219"/>
      <c r="M237" s="220"/>
      <c r="N237" s="221"/>
      <c r="O237" s="221"/>
      <c r="P237" s="221"/>
      <c r="Q237" s="221"/>
      <c r="R237" s="221"/>
      <c r="S237" s="221"/>
      <c r="T237" s="222"/>
      <c r="AT237" s="223" t="s">
        <v>137</v>
      </c>
      <c r="AU237" s="223" t="s">
        <v>77</v>
      </c>
      <c r="AV237" s="12" t="s">
        <v>79</v>
      </c>
      <c r="AW237" s="12" t="s">
        <v>139</v>
      </c>
      <c r="AX237" s="12" t="s">
        <v>70</v>
      </c>
      <c r="AY237" s="223" t="s">
        <v>128</v>
      </c>
    </row>
    <row r="238" spans="2:65" s="12" customFormat="1" ht="13.5">
      <c r="B238" s="213"/>
      <c r="C238" s="214"/>
      <c r="D238" s="189" t="s">
        <v>137</v>
      </c>
      <c r="E238" s="215" t="s">
        <v>21</v>
      </c>
      <c r="F238" s="216" t="s">
        <v>295</v>
      </c>
      <c r="G238" s="214"/>
      <c r="H238" s="217">
        <v>12</v>
      </c>
      <c r="I238" s="218"/>
      <c r="J238" s="214"/>
      <c r="K238" s="214"/>
      <c r="L238" s="219"/>
      <c r="M238" s="220"/>
      <c r="N238" s="221"/>
      <c r="O238" s="221"/>
      <c r="P238" s="221"/>
      <c r="Q238" s="221"/>
      <c r="R238" s="221"/>
      <c r="S238" s="221"/>
      <c r="T238" s="222"/>
      <c r="AT238" s="223" t="s">
        <v>137</v>
      </c>
      <c r="AU238" s="223" t="s">
        <v>77</v>
      </c>
      <c r="AV238" s="12" t="s">
        <v>79</v>
      </c>
      <c r="AW238" s="12" t="s">
        <v>139</v>
      </c>
      <c r="AX238" s="12" t="s">
        <v>70</v>
      </c>
      <c r="AY238" s="223" t="s">
        <v>128</v>
      </c>
    </row>
    <row r="239" spans="2:65" s="11" customFormat="1" ht="13.5">
      <c r="B239" s="202"/>
      <c r="C239" s="203"/>
      <c r="D239" s="189" t="s">
        <v>137</v>
      </c>
      <c r="E239" s="204" t="s">
        <v>21</v>
      </c>
      <c r="F239" s="205" t="s">
        <v>141</v>
      </c>
      <c r="G239" s="203"/>
      <c r="H239" s="206">
        <v>24</v>
      </c>
      <c r="I239" s="207"/>
      <c r="J239" s="203"/>
      <c r="K239" s="203"/>
      <c r="L239" s="208"/>
      <c r="M239" s="209"/>
      <c r="N239" s="210"/>
      <c r="O239" s="210"/>
      <c r="P239" s="210"/>
      <c r="Q239" s="210"/>
      <c r="R239" s="210"/>
      <c r="S239" s="210"/>
      <c r="T239" s="211"/>
      <c r="AT239" s="212" t="s">
        <v>137</v>
      </c>
      <c r="AU239" s="212" t="s">
        <v>77</v>
      </c>
      <c r="AV239" s="11" t="s">
        <v>134</v>
      </c>
      <c r="AW239" s="11" t="s">
        <v>139</v>
      </c>
      <c r="AX239" s="11" t="s">
        <v>77</v>
      </c>
      <c r="AY239" s="212" t="s">
        <v>128</v>
      </c>
    </row>
    <row r="240" spans="2:65" s="1" customFormat="1" ht="16.5" customHeight="1">
      <c r="B240" s="39"/>
      <c r="C240" s="177" t="s">
        <v>296</v>
      </c>
      <c r="D240" s="177" t="s">
        <v>129</v>
      </c>
      <c r="E240" s="178" t="s">
        <v>297</v>
      </c>
      <c r="F240" s="179" t="s">
        <v>298</v>
      </c>
      <c r="G240" s="180" t="s">
        <v>170</v>
      </c>
      <c r="H240" s="181">
        <v>52.103999999999999</v>
      </c>
      <c r="I240" s="182"/>
      <c r="J240" s="183">
        <f>ROUND(I240*H240,2)</f>
        <v>0</v>
      </c>
      <c r="K240" s="179" t="s">
        <v>133</v>
      </c>
      <c r="L240" s="59"/>
      <c r="M240" s="184" t="s">
        <v>21</v>
      </c>
      <c r="N240" s="185" t="s">
        <v>41</v>
      </c>
      <c r="O240" s="40"/>
      <c r="P240" s="186">
        <f>O240*H240</f>
        <v>0</v>
      </c>
      <c r="Q240" s="186">
        <v>0</v>
      </c>
      <c r="R240" s="186">
        <f>Q240*H240</f>
        <v>0</v>
      </c>
      <c r="S240" s="186">
        <v>0</v>
      </c>
      <c r="T240" s="187">
        <f>S240*H240</f>
        <v>0</v>
      </c>
      <c r="AR240" s="22" t="s">
        <v>134</v>
      </c>
      <c r="AT240" s="22" t="s">
        <v>129</v>
      </c>
      <c r="AU240" s="22" t="s">
        <v>77</v>
      </c>
      <c r="AY240" s="22" t="s">
        <v>128</v>
      </c>
      <c r="BE240" s="188">
        <f>IF(N240="základní",J240,0)</f>
        <v>0</v>
      </c>
      <c r="BF240" s="188">
        <f>IF(N240="snížená",J240,0)</f>
        <v>0</v>
      </c>
      <c r="BG240" s="188">
        <f>IF(N240="zákl. přenesená",J240,0)</f>
        <v>0</v>
      </c>
      <c r="BH240" s="188">
        <f>IF(N240="sníž. přenesená",J240,0)</f>
        <v>0</v>
      </c>
      <c r="BI240" s="188">
        <f>IF(N240="nulová",J240,0)</f>
        <v>0</v>
      </c>
      <c r="BJ240" s="22" t="s">
        <v>77</v>
      </c>
      <c r="BK240" s="188">
        <f>ROUND(I240*H240,2)</f>
        <v>0</v>
      </c>
      <c r="BL240" s="22" t="s">
        <v>134</v>
      </c>
      <c r="BM240" s="22" t="s">
        <v>299</v>
      </c>
    </row>
    <row r="241" spans="2:65" s="10" customFormat="1" ht="13.5">
      <c r="B241" s="192"/>
      <c r="C241" s="193"/>
      <c r="D241" s="189" t="s">
        <v>137</v>
      </c>
      <c r="E241" s="194" t="s">
        <v>21</v>
      </c>
      <c r="F241" s="195" t="s">
        <v>289</v>
      </c>
      <c r="G241" s="193"/>
      <c r="H241" s="194" t="s">
        <v>21</v>
      </c>
      <c r="I241" s="196"/>
      <c r="J241" s="193"/>
      <c r="K241" s="193"/>
      <c r="L241" s="197"/>
      <c r="M241" s="198"/>
      <c r="N241" s="199"/>
      <c r="O241" s="199"/>
      <c r="P241" s="199"/>
      <c r="Q241" s="199"/>
      <c r="R241" s="199"/>
      <c r="S241" s="199"/>
      <c r="T241" s="200"/>
      <c r="AT241" s="201" t="s">
        <v>137</v>
      </c>
      <c r="AU241" s="201" t="s">
        <v>77</v>
      </c>
      <c r="AV241" s="10" t="s">
        <v>77</v>
      </c>
      <c r="AW241" s="10" t="s">
        <v>139</v>
      </c>
      <c r="AX241" s="10" t="s">
        <v>70</v>
      </c>
      <c r="AY241" s="201" t="s">
        <v>128</v>
      </c>
    </row>
    <row r="242" spans="2:65" s="12" customFormat="1" ht="13.5">
      <c r="B242" s="213"/>
      <c r="C242" s="214"/>
      <c r="D242" s="189" t="s">
        <v>137</v>
      </c>
      <c r="E242" s="215" t="s">
        <v>21</v>
      </c>
      <c r="F242" s="216" t="s">
        <v>300</v>
      </c>
      <c r="G242" s="214"/>
      <c r="H242" s="217">
        <v>37.664999999999999</v>
      </c>
      <c r="I242" s="218"/>
      <c r="J242" s="214"/>
      <c r="K242" s="214"/>
      <c r="L242" s="219"/>
      <c r="M242" s="220"/>
      <c r="N242" s="221"/>
      <c r="O242" s="221"/>
      <c r="P242" s="221"/>
      <c r="Q242" s="221"/>
      <c r="R242" s="221"/>
      <c r="S242" s="221"/>
      <c r="T242" s="222"/>
      <c r="AT242" s="223" t="s">
        <v>137</v>
      </c>
      <c r="AU242" s="223" t="s">
        <v>77</v>
      </c>
      <c r="AV242" s="12" t="s">
        <v>79</v>
      </c>
      <c r="AW242" s="12" t="s">
        <v>139</v>
      </c>
      <c r="AX242" s="12" t="s">
        <v>70</v>
      </c>
      <c r="AY242" s="223" t="s">
        <v>128</v>
      </c>
    </row>
    <row r="243" spans="2:65" s="10" customFormat="1" ht="13.5">
      <c r="B243" s="192"/>
      <c r="C243" s="193"/>
      <c r="D243" s="189" t="s">
        <v>137</v>
      </c>
      <c r="E243" s="194" t="s">
        <v>21</v>
      </c>
      <c r="F243" s="195" t="s">
        <v>207</v>
      </c>
      <c r="G243" s="193"/>
      <c r="H243" s="194" t="s">
        <v>21</v>
      </c>
      <c r="I243" s="196"/>
      <c r="J243" s="193"/>
      <c r="K243" s="193"/>
      <c r="L243" s="197"/>
      <c r="M243" s="198"/>
      <c r="N243" s="199"/>
      <c r="O243" s="199"/>
      <c r="P243" s="199"/>
      <c r="Q243" s="199"/>
      <c r="R243" s="199"/>
      <c r="S243" s="199"/>
      <c r="T243" s="200"/>
      <c r="AT243" s="201" t="s">
        <v>137</v>
      </c>
      <c r="AU243" s="201" t="s">
        <v>77</v>
      </c>
      <c r="AV243" s="10" t="s">
        <v>77</v>
      </c>
      <c r="AW243" s="10" t="s">
        <v>139</v>
      </c>
      <c r="AX243" s="10" t="s">
        <v>70</v>
      </c>
      <c r="AY243" s="201" t="s">
        <v>128</v>
      </c>
    </row>
    <row r="244" spans="2:65" s="12" customFormat="1" ht="13.5">
      <c r="B244" s="213"/>
      <c r="C244" s="214"/>
      <c r="D244" s="189" t="s">
        <v>137</v>
      </c>
      <c r="E244" s="215" t="s">
        <v>21</v>
      </c>
      <c r="F244" s="216" t="s">
        <v>301</v>
      </c>
      <c r="G244" s="214"/>
      <c r="H244" s="217">
        <v>4.84</v>
      </c>
      <c r="I244" s="218"/>
      <c r="J244" s="214"/>
      <c r="K244" s="214"/>
      <c r="L244" s="219"/>
      <c r="M244" s="220"/>
      <c r="N244" s="221"/>
      <c r="O244" s="221"/>
      <c r="P244" s="221"/>
      <c r="Q244" s="221"/>
      <c r="R244" s="221"/>
      <c r="S244" s="221"/>
      <c r="T244" s="222"/>
      <c r="AT244" s="223" t="s">
        <v>137</v>
      </c>
      <c r="AU244" s="223" t="s">
        <v>77</v>
      </c>
      <c r="AV244" s="12" t="s">
        <v>79</v>
      </c>
      <c r="AW244" s="12" t="s">
        <v>139</v>
      </c>
      <c r="AX244" s="12" t="s">
        <v>70</v>
      </c>
      <c r="AY244" s="223" t="s">
        <v>128</v>
      </c>
    </row>
    <row r="245" spans="2:65" s="10" customFormat="1" ht="13.5">
      <c r="B245" s="192"/>
      <c r="C245" s="193"/>
      <c r="D245" s="189" t="s">
        <v>137</v>
      </c>
      <c r="E245" s="194" t="s">
        <v>21</v>
      </c>
      <c r="F245" s="195" t="s">
        <v>211</v>
      </c>
      <c r="G245" s="193"/>
      <c r="H245" s="194" t="s">
        <v>21</v>
      </c>
      <c r="I245" s="196"/>
      <c r="J245" s="193"/>
      <c r="K245" s="193"/>
      <c r="L245" s="197"/>
      <c r="M245" s="198"/>
      <c r="N245" s="199"/>
      <c r="O245" s="199"/>
      <c r="P245" s="199"/>
      <c r="Q245" s="199"/>
      <c r="R245" s="199"/>
      <c r="S245" s="199"/>
      <c r="T245" s="200"/>
      <c r="AT245" s="201" t="s">
        <v>137</v>
      </c>
      <c r="AU245" s="201" t="s">
        <v>77</v>
      </c>
      <c r="AV245" s="10" t="s">
        <v>77</v>
      </c>
      <c r="AW245" s="10" t="s">
        <v>139</v>
      </c>
      <c r="AX245" s="10" t="s">
        <v>70</v>
      </c>
      <c r="AY245" s="201" t="s">
        <v>128</v>
      </c>
    </row>
    <row r="246" spans="2:65" s="12" customFormat="1" ht="13.5">
      <c r="B246" s="213"/>
      <c r="C246" s="214"/>
      <c r="D246" s="189" t="s">
        <v>137</v>
      </c>
      <c r="E246" s="215" t="s">
        <v>21</v>
      </c>
      <c r="F246" s="216" t="s">
        <v>301</v>
      </c>
      <c r="G246" s="214"/>
      <c r="H246" s="217">
        <v>4.84</v>
      </c>
      <c r="I246" s="218"/>
      <c r="J246" s="214"/>
      <c r="K246" s="214"/>
      <c r="L246" s="219"/>
      <c r="M246" s="220"/>
      <c r="N246" s="221"/>
      <c r="O246" s="221"/>
      <c r="P246" s="221"/>
      <c r="Q246" s="221"/>
      <c r="R246" s="221"/>
      <c r="S246" s="221"/>
      <c r="T246" s="222"/>
      <c r="AT246" s="223" t="s">
        <v>137</v>
      </c>
      <c r="AU246" s="223" t="s">
        <v>77</v>
      </c>
      <c r="AV246" s="12" t="s">
        <v>79</v>
      </c>
      <c r="AW246" s="12" t="s">
        <v>139</v>
      </c>
      <c r="AX246" s="12" t="s">
        <v>70</v>
      </c>
      <c r="AY246" s="223" t="s">
        <v>128</v>
      </c>
    </row>
    <row r="247" spans="2:65" s="10" customFormat="1" ht="13.5">
      <c r="B247" s="192"/>
      <c r="C247" s="193"/>
      <c r="D247" s="189" t="s">
        <v>137</v>
      </c>
      <c r="E247" s="194" t="s">
        <v>21</v>
      </c>
      <c r="F247" s="195" t="s">
        <v>302</v>
      </c>
      <c r="G247" s="193"/>
      <c r="H247" s="194" t="s">
        <v>21</v>
      </c>
      <c r="I247" s="196"/>
      <c r="J247" s="193"/>
      <c r="K247" s="193"/>
      <c r="L247" s="197"/>
      <c r="M247" s="198"/>
      <c r="N247" s="199"/>
      <c r="O247" s="199"/>
      <c r="P247" s="199"/>
      <c r="Q247" s="199"/>
      <c r="R247" s="199"/>
      <c r="S247" s="199"/>
      <c r="T247" s="200"/>
      <c r="AT247" s="201" t="s">
        <v>137</v>
      </c>
      <c r="AU247" s="201" t="s">
        <v>77</v>
      </c>
      <c r="AV247" s="10" t="s">
        <v>77</v>
      </c>
      <c r="AW247" s="10" t="s">
        <v>139</v>
      </c>
      <c r="AX247" s="10" t="s">
        <v>70</v>
      </c>
      <c r="AY247" s="201" t="s">
        <v>128</v>
      </c>
    </row>
    <row r="248" spans="2:65" s="12" customFormat="1" ht="13.5">
      <c r="B248" s="213"/>
      <c r="C248" s="214"/>
      <c r="D248" s="189" t="s">
        <v>137</v>
      </c>
      <c r="E248" s="215" t="s">
        <v>21</v>
      </c>
      <c r="F248" s="216" t="s">
        <v>303</v>
      </c>
      <c r="G248" s="214"/>
      <c r="H248" s="217">
        <v>4.75875</v>
      </c>
      <c r="I248" s="218"/>
      <c r="J248" s="214"/>
      <c r="K248" s="214"/>
      <c r="L248" s="219"/>
      <c r="M248" s="220"/>
      <c r="N248" s="221"/>
      <c r="O248" s="221"/>
      <c r="P248" s="221"/>
      <c r="Q248" s="221"/>
      <c r="R248" s="221"/>
      <c r="S248" s="221"/>
      <c r="T248" s="222"/>
      <c r="AT248" s="223" t="s">
        <v>137</v>
      </c>
      <c r="AU248" s="223" t="s">
        <v>77</v>
      </c>
      <c r="AV248" s="12" t="s">
        <v>79</v>
      </c>
      <c r="AW248" s="12" t="s">
        <v>139</v>
      </c>
      <c r="AX248" s="12" t="s">
        <v>70</v>
      </c>
      <c r="AY248" s="223" t="s">
        <v>128</v>
      </c>
    </row>
    <row r="249" spans="2:65" s="11" customFormat="1" ht="13.5">
      <c r="B249" s="202"/>
      <c r="C249" s="203"/>
      <c r="D249" s="189" t="s">
        <v>137</v>
      </c>
      <c r="E249" s="204" t="s">
        <v>21</v>
      </c>
      <c r="F249" s="205" t="s">
        <v>141</v>
      </c>
      <c r="G249" s="203"/>
      <c r="H249" s="206">
        <v>52.103749999999998</v>
      </c>
      <c r="I249" s="207"/>
      <c r="J249" s="203"/>
      <c r="K249" s="203"/>
      <c r="L249" s="208"/>
      <c r="M249" s="209"/>
      <c r="N249" s="210"/>
      <c r="O249" s="210"/>
      <c r="P249" s="210"/>
      <c r="Q249" s="210"/>
      <c r="R249" s="210"/>
      <c r="S249" s="210"/>
      <c r="T249" s="211"/>
      <c r="AT249" s="212" t="s">
        <v>137</v>
      </c>
      <c r="AU249" s="212" t="s">
        <v>77</v>
      </c>
      <c r="AV249" s="11" t="s">
        <v>134</v>
      </c>
      <c r="AW249" s="11" t="s">
        <v>139</v>
      </c>
      <c r="AX249" s="11" t="s">
        <v>77</v>
      </c>
      <c r="AY249" s="212" t="s">
        <v>128</v>
      </c>
    </row>
    <row r="250" spans="2:65" s="1" customFormat="1" ht="16.5" customHeight="1">
      <c r="B250" s="39"/>
      <c r="C250" s="177" t="s">
        <v>247</v>
      </c>
      <c r="D250" s="177" t="s">
        <v>129</v>
      </c>
      <c r="E250" s="178" t="s">
        <v>304</v>
      </c>
      <c r="F250" s="179" t="s">
        <v>305</v>
      </c>
      <c r="G250" s="180" t="s">
        <v>170</v>
      </c>
      <c r="H250" s="181">
        <v>13.443</v>
      </c>
      <c r="I250" s="182"/>
      <c r="J250" s="183">
        <f>ROUND(I250*H250,2)</f>
        <v>0</v>
      </c>
      <c r="K250" s="179" t="s">
        <v>133</v>
      </c>
      <c r="L250" s="59"/>
      <c r="M250" s="184" t="s">
        <v>21</v>
      </c>
      <c r="N250" s="185" t="s">
        <v>41</v>
      </c>
      <c r="O250" s="40"/>
      <c r="P250" s="186">
        <f>O250*H250</f>
        <v>0</v>
      </c>
      <c r="Q250" s="186">
        <v>0</v>
      </c>
      <c r="R250" s="186">
        <f>Q250*H250</f>
        <v>0</v>
      </c>
      <c r="S250" s="186">
        <v>0</v>
      </c>
      <c r="T250" s="187">
        <f>S250*H250</f>
        <v>0</v>
      </c>
      <c r="AR250" s="22" t="s">
        <v>134</v>
      </c>
      <c r="AT250" s="22" t="s">
        <v>129</v>
      </c>
      <c r="AU250" s="22" t="s">
        <v>77</v>
      </c>
      <c r="AY250" s="22" t="s">
        <v>128</v>
      </c>
      <c r="BE250" s="188">
        <f>IF(N250="základní",J250,0)</f>
        <v>0</v>
      </c>
      <c r="BF250" s="188">
        <f>IF(N250="snížená",J250,0)</f>
        <v>0</v>
      </c>
      <c r="BG250" s="188">
        <f>IF(N250="zákl. přenesená",J250,0)</f>
        <v>0</v>
      </c>
      <c r="BH250" s="188">
        <f>IF(N250="sníž. přenesená",J250,0)</f>
        <v>0</v>
      </c>
      <c r="BI250" s="188">
        <f>IF(N250="nulová",J250,0)</f>
        <v>0</v>
      </c>
      <c r="BJ250" s="22" t="s">
        <v>77</v>
      </c>
      <c r="BK250" s="188">
        <f>ROUND(I250*H250,2)</f>
        <v>0</v>
      </c>
      <c r="BL250" s="22" t="s">
        <v>134</v>
      </c>
      <c r="BM250" s="22" t="s">
        <v>306</v>
      </c>
    </row>
    <row r="251" spans="2:65" s="10" customFormat="1" ht="13.5">
      <c r="B251" s="192"/>
      <c r="C251" s="193"/>
      <c r="D251" s="189" t="s">
        <v>137</v>
      </c>
      <c r="E251" s="194" t="s">
        <v>21</v>
      </c>
      <c r="F251" s="195" t="s">
        <v>144</v>
      </c>
      <c r="G251" s="193"/>
      <c r="H251" s="194" t="s">
        <v>21</v>
      </c>
      <c r="I251" s="196"/>
      <c r="J251" s="193"/>
      <c r="K251" s="193"/>
      <c r="L251" s="197"/>
      <c r="M251" s="198"/>
      <c r="N251" s="199"/>
      <c r="O251" s="199"/>
      <c r="P251" s="199"/>
      <c r="Q251" s="199"/>
      <c r="R251" s="199"/>
      <c r="S251" s="199"/>
      <c r="T251" s="200"/>
      <c r="AT251" s="201" t="s">
        <v>137</v>
      </c>
      <c r="AU251" s="201" t="s">
        <v>77</v>
      </c>
      <c r="AV251" s="10" t="s">
        <v>77</v>
      </c>
      <c r="AW251" s="10" t="s">
        <v>139</v>
      </c>
      <c r="AX251" s="10" t="s">
        <v>70</v>
      </c>
      <c r="AY251" s="201" t="s">
        <v>128</v>
      </c>
    </row>
    <row r="252" spans="2:65" s="12" customFormat="1" ht="13.5">
      <c r="B252" s="213"/>
      <c r="C252" s="214"/>
      <c r="D252" s="189" t="s">
        <v>137</v>
      </c>
      <c r="E252" s="215" t="s">
        <v>21</v>
      </c>
      <c r="F252" s="216" t="s">
        <v>307</v>
      </c>
      <c r="G252" s="214"/>
      <c r="H252" s="217">
        <v>6.09</v>
      </c>
      <c r="I252" s="218"/>
      <c r="J252" s="214"/>
      <c r="K252" s="214"/>
      <c r="L252" s="219"/>
      <c r="M252" s="220"/>
      <c r="N252" s="221"/>
      <c r="O252" s="221"/>
      <c r="P252" s="221"/>
      <c r="Q252" s="221"/>
      <c r="R252" s="221"/>
      <c r="S252" s="221"/>
      <c r="T252" s="222"/>
      <c r="AT252" s="223" t="s">
        <v>137</v>
      </c>
      <c r="AU252" s="223" t="s">
        <v>77</v>
      </c>
      <c r="AV252" s="12" t="s">
        <v>79</v>
      </c>
      <c r="AW252" s="12" t="s">
        <v>139</v>
      </c>
      <c r="AX252" s="12" t="s">
        <v>70</v>
      </c>
      <c r="AY252" s="223" t="s">
        <v>128</v>
      </c>
    </row>
    <row r="253" spans="2:65" s="12" customFormat="1" ht="13.5">
      <c r="B253" s="213"/>
      <c r="C253" s="214"/>
      <c r="D253" s="189" t="s">
        <v>137</v>
      </c>
      <c r="E253" s="215" t="s">
        <v>21</v>
      </c>
      <c r="F253" s="216" t="s">
        <v>308</v>
      </c>
      <c r="G253" s="214"/>
      <c r="H253" s="217">
        <v>7.3529999999999998</v>
      </c>
      <c r="I253" s="218"/>
      <c r="J253" s="214"/>
      <c r="K253" s="214"/>
      <c r="L253" s="219"/>
      <c r="M253" s="220"/>
      <c r="N253" s="221"/>
      <c r="O253" s="221"/>
      <c r="P253" s="221"/>
      <c r="Q253" s="221"/>
      <c r="R253" s="221"/>
      <c r="S253" s="221"/>
      <c r="T253" s="222"/>
      <c r="AT253" s="223" t="s">
        <v>137</v>
      </c>
      <c r="AU253" s="223" t="s">
        <v>77</v>
      </c>
      <c r="AV253" s="12" t="s">
        <v>79</v>
      </c>
      <c r="AW253" s="12" t="s">
        <v>139</v>
      </c>
      <c r="AX253" s="12" t="s">
        <v>70</v>
      </c>
      <c r="AY253" s="223" t="s">
        <v>128</v>
      </c>
    </row>
    <row r="254" spans="2:65" s="11" customFormat="1" ht="13.5">
      <c r="B254" s="202"/>
      <c r="C254" s="203"/>
      <c r="D254" s="189" t="s">
        <v>137</v>
      </c>
      <c r="E254" s="204" t="s">
        <v>21</v>
      </c>
      <c r="F254" s="205" t="s">
        <v>141</v>
      </c>
      <c r="G254" s="203"/>
      <c r="H254" s="206">
        <v>13.443</v>
      </c>
      <c r="I254" s="207"/>
      <c r="J254" s="203"/>
      <c r="K254" s="203"/>
      <c r="L254" s="208"/>
      <c r="M254" s="209"/>
      <c r="N254" s="210"/>
      <c r="O254" s="210"/>
      <c r="P254" s="210"/>
      <c r="Q254" s="210"/>
      <c r="R254" s="210"/>
      <c r="S254" s="210"/>
      <c r="T254" s="211"/>
      <c r="AT254" s="212" t="s">
        <v>137</v>
      </c>
      <c r="AU254" s="212" t="s">
        <v>77</v>
      </c>
      <c r="AV254" s="11" t="s">
        <v>134</v>
      </c>
      <c r="AW254" s="11" t="s">
        <v>139</v>
      </c>
      <c r="AX254" s="11" t="s">
        <v>77</v>
      </c>
      <c r="AY254" s="212" t="s">
        <v>128</v>
      </c>
    </row>
    <row r="255" spans="2:65" s="9" customFormat="1" ht="37.35" customHeight="1">
      <c r="B255" s="163"/>
      <c r="C255" s="164"/>
      <c r="D255" s="165" t="s">
        <v>69</v>
      </c>
      <c r="E255" s="166" t="s">
        <v>309</v>
      </c>
      <c r="F255" s="166" t="s">
        <v>310</v>
      </c>
      <c r="G255" s="164"/>
      <c r="H255" s="164"/>
      <c r="I255" s="167"/>
      <c r="J255" s="168">
        <f>BK255</f>
        <v>0</v>
      </c>
      <c r="K255" s="164"/>
      <c r="L255" s="169"/>
      <c r="M255" s="170"/>
      <c r="N255" s="171"/>
      <c r="O255" s="171"/>
      <c r="P255" s="172">
        <f>P256</f>
        <v>0</v>
      </c>
      <c r="Q255" s="171"/>
      <c r="R255" s="172">
        <f>R256</f>
        <v>0</v>
      </c>
      <c r="S255" s="171"/>
      <c r="T255" s="173">
        <f>T256</f>
        <v>0</v>
      </c>
      <c r="AR255" s="174" t="s">
        <v>77</v>
      </c>
      <c r="AT255" s="175" t="s">
        <v>69</v>
      </c>
      <c r="AU255" s="175" t="s">
        <v>70</v>
      </c>
      <c r="AY255" s="174" t="s">
        <v>128</v>
      </c>
      <c r="BK255" s="176">
        <f>BK256</f>
        <v>0</v>
      </c>
    </row>
    <row r="256" spans="2:65" s="1" customFormat="1" ht="16.5" customHeight="1">
      <c r="B256" s="39"/>
      <c r="C256" s="177" t="s">
        <v>9</v>
      </c>
      <c r="D256" s="177" t="s">
        <v>129</v>
      </c>
      <c r="E256" s="178" t="s">
        <v>311</v>
      </c>
      <c r="F256" s="179" t="s">
        <v>312</v>
      </c>
      <c r="G256" s="180" t="s">
        <v>313</v>
      </c>
      <c r="H256" s="181">
        <v>22.651</v>
      </c>
      <c r="I256" s="182"/>
      <c r="J256" s="183">
        <f>ROUND(I256*H256,2)</f>
        <v>0</v>
      </c>
      <c r="K256" s="179" t="s">
        <v>133</v>
      </c>
      <c r="L256" s="59"/>
      <c r="M256" s="184" t="s">
        <v>21</v>
      </c>
      <c r="N256" s="185" t="s">
        <v>41</v>
      </c>
      <c r="O256" s="40"/>
      <c r="P256" s="186">
        <f>O256*H256</f>
        <v>0</v>
      </c>
      <c r="Q256" s="186">
        <v>0</v>
      </c>
      <c r="R256" s="186">
        <f>Q256*H256</f>
        <v>0</v>
      </c>
      <c r="S256" s="186">
        <v>0</v>
      </c>
      <c r="T256" s="187">
        <f>S256*H256</f>
        <v>0</v>
      </c>
      <c r="AR256" s="22" t="s">
        <v>134</v>
      </c>
      <c r="AT256" s="22" t="s">
        <v>129</v>
      </c>
      <c r="AU256" s="22" t="s">
        <v>77</v>
      </c>
      <c r="AY256" s="22" t="s">
        <v>128</v>
      </c>
      <c r="BE256" s="188">
        <f>IF(N256="základní",J256,0)</f>
        <v>0</v>
      </c>
      <c r="BF256" s="188">
        <f>IF(N256="snížená",J256,0)</f>
        <v>0</v>
      </c>
      <c r="BG256" s="188">
        <f>IF(N256="zákl. přenesená",J256,0)</f>
        <v>0</v>
      </c>
      <c r="BH256" s="188">
        <f>IF(N256="sníž. přenesená",J256,0)</f>
        <v>0</v>
      </c>
      <c r="BI256" s="188">
        <f>IF(N256="nulová",J256,0)</f>
        <v>0</v>
      </c>
      <c r="BJ256" s="22" t="s">
        <v>77</v>
      </c>
      <c r="BK256" s="188">
        <f>ROUND(I256*H256,2)</f>
        <v>0</v>
      </c>
      <c r="BL256" s="22" t="s">
        <v>134</v>
      </c>
      <c r="BM256" s="22" t="s">
        <v>314</v>
      </c>
    </row>
    <row r="257" spans="2:65" s="9" customFormat="1" ht="37.35" customHeight="1">
      <c r="B257" s="163"/>
      <c r="C257" s="164"/>
      <c r="D257" s="165" t="s">
        <v>69</v>
      </c>
      <c r="E257" s="166" t="s">
        <v>315</v>
      </c>
      <c r="F257" s="166" t="s">
        <v>316</v>
      </c>
      <c r="G257" s="164"/>
      <c r="H257" s="164"/>
      <c r="I257" s="167"/>
      <c r="J257" s="168">
        <f>BK257</f>
        <v>0</v>
      </c>
      <c r="K257" s="164"/>
      <c r="L257" s="169"/>
      <c r="M257" s="170"/>
      <c r="N257" s="171"/>
      <c r="O257" s="171"/>
      <c r="P257" s="172">
        <f>SUM(P258:P316)</f>
        <v>0</v>
      </c>
      <c r="Q257" s="171"/>
      <c r="R257" s="172">
        <f>SUM(R258:R316)</f>
        <v>0</v>
      </c>
      <c r="S257" s="171"/>
      <c r="T257" s="173">
        <f>SUM(T258:T316)</f>
        <v>0</v>
      </c>
      <c r="AR257" s="174" t="s">
        <v>77</v>
      </c>
      <c r="AT257" s="175" t="s">
        <v>69</v>
      </c>
      <c r="AU257" s="175" t="s">
        <v>70</v>
      </c>
      <c r="AY257" s="174" t="s">
        <v>128</v>
      </c>
      <c r="BK257" s="176">
        <f>SUM(BK258:BK316)</f>
        <v>0</v>
      </c>
    </row>
    <row r="258" spans="2:65" s="1" customFormat="1" ht="25.5" customHeight="1">
      <c r="B258" s="39"/>
      <c r="C258" s="177" t="s">
        <v>255</v>
      </c>
      <c r="D258" s="177" t="s">
        <v>129</v>
      </c>
      <c r="E258" s="178" t="s">
        <v>317</v>
      </c>
      <c r="F258" s="179" t="s">
        <v>318</v>
      </c>
      <c r="G258" s="180" t="s">
        <v>170</v>
      </c>
      <c r="H258" s="181">
        <v>93.763000000000005</v>
      </c>
      <c r="I258" s="182"/>
      <c r="J258" s="183">
        <f>ROUND(I258*H258,2)</f>
        <v>0</v>
      </c>
      <c r="K258" s="179" t="s">
        <v>133</v>
      </c>
      <c r="L258" s="59"/>
      <c r="M258" s="184" t="s">
        <v>21</v>
      </c>
      <c r="N258" s="185" t="s">
        <v>41</v>
      </c>
      <c r="O258" s="40"/>
      <c r="P258" s="186">
        <f>O258*H258</f>
        <v>0</v>
      </c>
      <c r="Q258" s="186">
        <v>0</v>
      </c>
      <c r="R258" s="186">
        <f>Q258*H258</f>
        <v>0</v>
      </c>
      <c r="S258" s="186">
        <v>0</v>
      </c>
      <c r="T258" s="187">
        <f>S258*H258</f>
        <v>0</v>
      </c>
      <c r="AR258" s="22" t="s">
        <v>134</v>
      </c>
      <c r="AT258" s="22" t="s">
        <v>129</v>
      </c>
      <c r="AU258" s="22" t="s">
        <v>77</v>
      </c>
      <c r="AY258" s="22" t="s">
        <v>128</v>
      </c>
      <c r="BE258" s="188">
        <f>IF(N258="základní",J258,0)</f>
        <v>0</v>
      </c>
      <c r="BF258" s="188">
        <f>IF(N258="snížená",J258,0)</f>
        <v>0</v>
      </c>
      <c r="BG258" s="188">
        <f>IF(N258="zákl. přenesená",J258,0)</f>
        <v>0</v>
      </c>
      <c r="BH258" s="188">
        <f>IF(N258="sníž. přenesená",J258,0)</f>
        <v>0</v>
      </c>
      <c r="BI258" s="188">
        <f>IF(N258="nulová",J258,0)</f>
        <v>0</v>
      </c>
      <c r="BJ258" s="22" t="s">
        <v>77</v>
      </c>
      <c r="BK258" s="188">
        <f>ROUND(I258*H258,2)</f>
        <v>0</v>
      </c>
      <c r="BL258" s="22" t="s">
        <v>134</v>
      </c>
      <c r="BM258" s="22" t="s">
        <v>319</v>
      </c>
    </row>
    <row r="259" spans="2:65" s="10" customFormat="1" ht="13.5">
      <c r="B259" s="192"/>
      <c r="C259" s="193"/>
      <c r="D259" s="189" t="s">
        <v>137</v>
      </c>
      <c r="E259" s="194" t="s">
        <v>21</v>
      </c>
      <c r="F259" s="195" t="s">
        <v>320</v>
      </c>
      <c r="G259" s="193"/>
      <c r="H259" s="194" t="s">
        <v>21</v>
      </c>
      <c r="I259" s="196"/>
      <c r="J259" s="193"/>
      <c r="K259" s="193"/>
      <c r="L259" s="197"/>
      <c r="M259" s="198"/>
      <c r="N259" s="199"/>
      <c r="O259" s="199"/>
      <c r="P259" s="199"/>
      <c r="Q259" s="199"/>
      <c r="R259" s="199"/>
      <c r="S259" s="199"/>
      <c r="T259" s="200"/>
      <c r="AT259" s="201" t="s">
        <v>137</v>
      </c>
      <c r="AU259" s="201" t="s">
        <v>77</v>
      </c>
      <c r="AV259" s="10" t="s">
        <v>77</v>
      </c>
      <c r="AW259" s="10" t="s">
        <v>139</v>
      </c>
      <c r="AX259" s="10" t="s">
        <v>70</v>
      </c>
      <c r="AY259" s="201" t="s">
        <v>128</v>
      </c>
    </row>
    <row r="260" spans="2:65" s="12" customFormat="1" ht="13.5">
      <c r="B260" s="213"/>
      <c r="C260" s="214"/>
      <c r="D260" s="189" t="s">
        <v>137</v>
      </c>
      <c r="E260" s="215" t="s">
        <v>21</v>
      </c>
      <c r="F260" s="216" t="s">
        <v>321</v>
      </c>
      <c r="G260" s="214"/>
      <c r="H260" s="217">
        <v>36.372500000000002</v>
      </c>
      <c r="I260" s="218"/>
      <c r="J260" s="214"/>
      <c r="K260" s="214"/>
      <c r="L260" s="219"/>
      <c r="M260" s="220"/>
      <c r="N260" s="221"/>
      <c r="O260" s="221"/>
      <c r="P260" s="221"/>
      <c r="Q260" s="221"/>
      <c r="R260" s="221"/>
      <c r="S260" s="221"/>
      <c r="T260" s="222"/>
      <c r="AT260" s="223" t="s">
        <v>137</v>
      </c>
      <c r="AU260" s="223" t="s">
        <v>77</v>
      </c>
      <c r="AV260" s="12" t="s">
        <v>79</v>
      </c>
      <c r="AW260" s="12" t="s">
        <v>139</v>
      </c>
      <c r="AX260" s="12" t="s">
        <v>70</v>
      </c>
      <c r="AY260" s="223" t="s">
        <v>128</v>
      </c>
    </row>
    <row r="261" spans="2:65" s="12" customFormat="1" ht="13.5">
      <c r="B261" s="213"/>
      <c r="C261" s="214"/>
      <c r="D261" s="189" t="s">
        <v>137</v>
      </c>
      <c r="E261" s="215" t="s">
        <v>21</v>
      </c>
      <c r="F261" s="216" t="s">
        <v>322</v>
      </c>
      <c r="G261" s="214"/>
      <c r="H261" s="217">
        <v>14.6075</v>
      </c>
      <c r="I261" s="218"/>
      <c r="J261" s="214"/>
      <c r="K261" s="214"/>
      <c r="L261" s="219"/>
      <c r="M261" s="220"/>
      <c r="N261" s="221"/>
      <c r="O261" s="221"/>
      <c r="P261" s="221"/>
      <c r="Q261" s="221"/>
      <c r="R261" s="221"/>
      <c r="S261" s="221"/>
      <c r="T261" s="222"/>
      <c r="AT261" s="223" t="s">
        <v>137</v>
      </c>
      <c r="AU261" s="223" t="s">
        <v>77</v>
      </c>
      <c r="AV261" s="12" t="s">
        <v>79</v>
      </c>
      <c r="AW261" s="12" t="s">
        <v>139</v>
      </c>
      <c r="AX261" s="12" t="s">
        <v>70</v>
      </c>
      <c r="AY261" s="223" t="s">
        <v>128</v>
      </c>
    </row>
    <row r="262" spans="2:65" s="12" customFormat="1" ht="13.5">
      <c r="B262" s="213"/>
      <c r="C262" s="214"/>
      <c r="D262" s="189" t="s">
        <v>137</v>
      </c>
      <c r="E262" s="215" t="s">
        <v>21</v>
      </c>
      <c r="F262" s="216" t="s">
        <v>323</v>
      </c>
      <c r="G262" s="214"/>
      <c r="H262" s="217">
        <v>22.0075</v>
      </c>
      <c r="I262" s="218"/>
      <c r="J262" s="214"/>
      <c r="K262" s="214"/>
      <c r="L262" s="219"/>
      <c r="M262" s="220"/>
      <c r="N262" s="221"/>
      <c r="O262" s="221"/>
      <c r="P262" s="221"/>
      <c r="Q262" s="221"/>
      <c r="R262" s="221"/>
      <c r="S262" s="221"/>
      <c r="T262" s="222"/>
      <c r="AT262" s="223" t="s">
        <v>137</v>
      </c>
      <c r="AU262" s="223" t="s">
        <v>77</v>
      </c>
      <c r="AV262" s="12" t="s">
        <v>79</v>
      </c>
      <c r="AW262" s="12" t="s">
        <v>139</v>
      </c>
      <c r="AX262" s="12" t="s">
        <v>70</v>
      </c>
      <c r="AY262" s="223" t="s">
        <v>128</v>
      </c>
    </row>
    <row r="263" spans="2:65" s="12" customFormat="1" ht="13.5">
      <c r="B263" s="213"/>
      <c r="C263" s="214"/>
      <c r="D263" s="189" t="s">
        <v>137</v>
      </c>
      <c r="E263" s="215" t="s">
        <v>21</v>
      </c>
      <c r="F263" s="216" t="s">
        <v>324</v>
      </c>
      <c r="G263" s="214"/>
      <c r="H263" s="217">
        <v>20.774999999999999</v>
      </c>
      <c r="I263" s="218"/>
      <c r="J263" s="214"/>
      <c r="K263" s="214"/>
      <c r="L263" s="219"/>
      <c r="M263" s="220"/>
      <c r="N263" s="221"/>
      <c r="O263" s="221"/>
      <c r="P263" s="221"/>
      <c r="Q263" s="221"/>
      <c r="R263" s="221"/>
      <c r="S263" s="221"/>
      <c r="T263" s="222"/>
      <c r="AT263" s="223" t="s">
        <v>137</v>
      </c>
      <c r="AU263" s="223" t="s">
        <v>77</v>
      </c>
      <c r="AV263" s="12" t="s">
        <v>79</v>
      </c>
      <c r="AW263" s="12" t="s">
        <v>139</v>
      </c>
      <c r="AX263" s="12" t="s">
        <v>70</v>
      </c>
      <c r="AY263" s="223" t="s">
        <v>128</v>
      </c>
    </row>
    <row r="264" spans="2:65" s="11" customFormat="1" ht="13.5">
      <c r="B264" s="202"/>
      <c r="C264" s="203"/>
      <c r="D264" s="189" t="s">
        <v>137</v>
      </c>
      <c r="E264" s="204" t="s">
        <v>21</v>
      </c>
      <c r="F264" s="205" t="s">
        <v>141</v>
      </c>
      <c r="G264" s="203"/>
      <c r="H264" s="206">
        <v>93.762500000000003</v>
      </c>
      <c r="I264" s="207"/>
      <c r="J264" s="203"/>
      <c r="K264" s="203"/>
      <c r="L264" s="208"/>
      <c r="M264" s="209"/>
      <c r="N264" s="210"/>
      <c r="O264" s="210"/>
      <c r="P264" s="210"/>
      <c r="Q264" s="210"/>
      <c r="R264" s="210"/>
      <c r="S264" s="210"/>
      <c r="T264" s="211"/>
      <c r="AT264" s="212" t="s">
        <v>137</v>
      </c>
      <c r="AU264" s="212" t="s">
        <v>77</v>
      </c>
      <c r="AV264" s="11" t="s">
        <v>134</v>
      </c>
      <c r="AW264" s="11" t="s">
        <v>139</v>
      </c>
      <c r="AX264" s="11" t="s">
        <v>77</v>
      </c>
      <c r="AY264" s="212" t="s">
        <v>128</v>
      </c>
    </row>
    <row r="265" spans="2:65" s="1" customFormat="1" ht="25.5" customHeight="1">
      <c r="B265" s="39"/>
      <c r="C265" s="177" t="s">
        <v>325</v>
      </c>
      <c r="D265" s="177" t="s">
        <v>129</v>
      </c>
      <c r="E265" s="178" t="s">
        <v>326</v>
      </c>
      <c r="F265" s="179" t="s">
        <v>327</v>
      </c>
      <c r="G265" s="180" t="s">
        <v>170</v>
      </c>
      <c r="H265" s="181">
        <v>1283.3409999999999</v>
      </c>
      <c r="I265" s="182"/>
      <c r="J265" s="183">
        <f>ROUND(I265*H265,2)</f>
        <v>0</v>
      </c>
      <c r="K265" s="179" t="s">
        <v>133</v>
      </c>
      <c r="L265" s="59"/>
      <c r="M265" s="184" t="s">
        <v>21</v>
      </c>
      <c r="N265" s="185" t="s">
        <v>41</v>
      </c>
      <c r="O265" s="40"/>
      <c r="P265" s="186">
        <f>O265*H265</f>
        <v>0</v>
      </c>
      <c r="Q265" s="186">
        <v>0</v>
      </c>
      <c r="R265" s="186">
        <f>Q265*H265</f>
        <v>0</v>
      </c>
      <c r="S265" s="186">
        <v>0</v>
      </c>
      <c r="T265" s="187">
        <f>S265*H265</f>
        <v>0</v>
      </c>
      <c r="AR265" s="22" t="s">
        <v>134</v>
      </c>
      <c r="AT265" s="22" t="s">
        <v>129</v>
      </c>
      <c r="AU265" s="22" t="s">
        <v>77</v>
      </c>
      <c r="AY265" s="22" t="s">
        <v>128</v>
      </c>
      <c r="BE265" s="188">
        <f>IF(N265="základní",J265,0)</f>
        <v>0</v>
      </c>
      <c r="BF265" s="188">
        <f>IF(N265="snížená",J265,0)</f>
        <v>0</v>
      </c>
      <c r="BG265" s="188">
        <f>IF(N265="zákl. přenesená",J265,0)</f>
        <v>0</v>
      </c>
      <c r="BH265" s="188">
        <f>IF(N265="sníž. přenesená",J265,0)</f>
        <v>0</v>
      </c>
      <c r="BI265" s="188">
        <f>IF(N265="nulová",J265,0)</f>
        <v>0</v>
      </c>
      <c r="BJ265" s="22" t="s">
        <v>77</v>
      </c>
      <c r="BK265" s="188">
        <f>ROUND(I265*H265,2)</f>
        <v>0</v>
      </c>
      <c r="BL265" s="22" t="s">
        <v>134</v>
      </c>
      <c r="BM265" s="22" t="s">
        <v>328</v>
      </c>
    </row>
    <row r="266" spans="2:65" s="1" customFormat="1" ht="27">
      <c r="B266" s="39"/>
      <c r="C266" s="61"/>
      <c r="D266" s="189" t="s">
        <v>135</v>
      </c>
      <c r="E266" s="61"/>
      <c r="F266" s="190" t="s">
        <v>136</v>
      </c>
      <c r="G266" s="61"/>
      <c r="H266" s="61"/>
      <c r="I266" s="150"/>
      <c r="J266" s="61"/>
      <c r="K266" s="61"/>
      <c r="L266" s="59"/>
      <c r="M266" s="191"/>
      <c r="N266" s="40"/>
      <c r="O266" s="40"/>
      <c r="P266" s="40"/>
      <c r="Q266" s="40"/>
      <c r="R266" s="40"/>
      <c r="S266" s="40"/>
      <c r="T266" s="76"/>
      <c r="AT266" s="22" t="s">
        <v>135</v>
      </c>
      <c r="AU266" s="22" t="s">
        <v>77</v>
      </c>
    </row>
    <row r="267" spans="2:65" s="10" customFormat="1" ht="13.5">
      <c r="B267" s="192"/>
      <c r="C267" s="193"/>
      <c r="D267" s="189" t="s">
        <v>137</v>
      </c>
      <c r="E267" s="194" t="s">
        <v>21</v>
      </c>
      <c r="F267" s="195" t="s">
        <v>329</v>
      </c>
      <c r="G267" s="193"/>
      <c r="H267" s="194" t="s">
        <v>21</v>
      </c>
      <c r="I267" s="196"/>
      <c r="J267" s="193"/>
      <c r="K267" s="193"/>
      <c r="L267" s="197"/>
      <c r="M267" s="198"/>
      <c r="N267" s="199"/>
      <c r="O267" s="199"/>
      <c r="P267" s="199"/>
      <c r="Q267" s="199"/>
      <c r="R267" s="199"/>
      <c r="S267" s="199"/>
      <c r="T267" s="200"/>
      <c r="AT267" s="201" t="s">
        <v>137</v>
      </c>
      <c r="AU267" s="201" t="s">
        <v>77</v>
      </c>
      <c r="AV267" s="10" t="s">
        <v>77</v>
      </c>
      <c r="AW267" s="10" t="s">
        <v>139</v>
      </c>
      <c r="AX267" s="10" t="s">
        <v>70</v>
      </c>
      <c r="AY267" s="201" t="s">
        <v>128</v>
      </c>
    </row>
    <row r="268" spans="2:65" s="10" customFormat="1" ht="13.5">
      <c r="B268" s="192"/>
      <c r="C268" s="193"/>
      <c r="D268" s="189" t="s">
        <v>137</v>
      </c>
      <c r="E268" s="194" t="s">
        <v>21</v>
      </c>
      <c r="F268" s="195" t="s">
        <v>330</v>
      </c>
      <c r="G268" s="193"/>
      <c r="H268" s="194" t="s">
        <v>21</v>
      </c>
      <c r="I268" s="196"/>
      <c r="J268" s="193"/>
      <c r="K268" s="193"/>
      <c r="L268" s="197"/>
      <c r="M268" s="198"/>
      <c r="N268" s="199"/>
      <c r="O268" s="199"/>
      <c r="P268" s="199"/>
      <c r="Q268" s="199"/>
      <c r="R268" s="199"/>
      <c r="S268" s="199"/>
      <c r="T268" s="200"/>
      <c r="AT268" s="201" t="s">
        <v>137</v>
      </c>
      <c r="AU268" s="201" t="s">
        <v>77</v>
      </c>
      <c r="AV268" s="10" t="s">
        <v>77</v>
      </c>
      <c r="AW268" s="10" t="s">
        <v>139</v>
      </c>
      <c r="AX268" s="10" t="s">
        <v>70</v>
      </c>
      <c r="AY268" s="201" t="s">
        <v>128</v>
      </c>
    </row>
    <row r="269" spans="2:65" s="12" customFormat="1" ht="13.5">
      <c r="B269" s="213"/>
      <c r="C269" s="214"/>
      <c r="D269" s="189" t="s">
        <v>137</v>
      </c>
      <c r="E269" s="215" t="s">
        <v>21</v>
      </c>
      <c r="F269" s="216" t="s">
        <v>331</v>
      </c>
      <c r="G269" s="214"/>
      <c r="H269" s="217">
        <v>47.74</v>
      </c>
      <c r="I269" s="218"/>
      <c r="J269" s="214"/>
      <c r="K269" s="214"/>
      <c r="L269" s="219"/>
      <c r="M269" s="220"/>
      <c r="N269" s="221"/>
      <c r="O269" s="221"/>
      <c r="P269" s="221"/>
      <c r="Q269" s="221"/>
      <c r="R269" s="221"/>
      <c r="S269" s="221"/>
      <c r="T269" s="222"/>
      <c r="AT269" s="223" t="s">
        <v>137</v>
      </c>
      <c r="AU269" s="223" t="s">
        <v>77</v>
      </c>
      <c r="AV269" s="12" t="s">
        <v>79</v>
      </c>
      <c r="AW269" s="12" t="s">
        <v>139</v>
      </c>
      <c r="AX269" s="12" t="s">
        <v>70</v>
      </c>
      <c r="AY269" s="223" t="s">
        <v>128</v>
      </c>
    </row>
    <row r="270" spans="2:65" s="12" customFormat="1" ht="13.5">
      <c r="B270" s="213"/>
      <c r="C270" s="214"/>
      <c r="D270" s="189" t="s">
        <v>137</v>
      </c>
      <c r="E270" s="215" t="s">
        <v>21</v>
      </c>
      <c r="F270" s="216" t="s">
        <v>332</v>
      </c>
      <c r="G270" s="214"/>
      <c r="H270" s="217">
        <v>377.7516</v>
      </c>
      <c r="I270" s="218"/>
      <c r="J270" s="214"/>
      <c r="K270" s="214"/>
      <c r="L270" s="219"/>
      <c r="M270" s="220"/>
      <c r="N270" s="221"/>
      <c r="O270" s="221"/>
      <c r="P270" s="221"/>
      <c r="Q270" s="221"/>
      <c r="R270" s="221"/>
      <c r="S270" s="221"/>
      <c r="T270" s="222"/>
      <c r="AT270" s="223" t="s">
        <v>137</v>
      </c>
      <c r="AU270" s="223" t="s">
        <v>77</v>
      </c>
      <c r="AV270" s="12" t="s">
        <v>79</v>
      </c>
      <c r="AW270" s="12" t="s">
        <v>139</v>
      </c>
      <c r="AX270" s="12" t="s">
        <v>70</v>
      </c>
      <c r="AY270" s="223" t="s">
        <v>128</v>
      </c>
    </row>
    <row r="271" spans="2:65" s="12" customFormat="1" ht="13.5">
      <c r="B271" s="213"/>
      <c r="C271" s="214"/>
      <c r="D271" s="189" t="s">
        <v>137</v>
      </c>
      <c r="E271" s="215" t="s">
        <v>21</v>
      </c>
      <c r="F271" s="216" t="s">
        <v>333</v>
      </c>
      <c r="G271" s="214"/>
      <c r="H271" s="217">
        <v>5.4381375000000203</v>
      </c>
      <c r="I271" s="218"/>
      <c r="J271" s="214"/>
      <c r="K271" s="214"/>
      <c r="L271" s="219"/>
      <c r="M271" s="220"/>
      <c r="N271" s="221"/>
      <c r="O271" s="221"/>
      <c r="P271" s="221"/>
      <c r="Q271" s="221"/>
      <c r="R271" s="221"/>
      <c r="S271" s="221"/>
      <c r="T271" s="222"/>
      <c r="AT271" s="223" t="s">
        <v>137</v>
      </c>
      <c r="AU271" s="223" t="s">
        <v>77</v>
      </c>
      <c r="AV271" s="12" t="s">
        <v>79</v>
      </c>
      <c r="AW271" s="12" t="s">
        <v>139</v>
      </c>
      <c r="AX271" s="12" t="s">
        <v>70</v>
      </c>
      <c r="AY271" s="223" t="s">
        <v>128</v>
      </c>
    </row>
    <row r="272" spans="2:65" s="12" customFormat="1" ht="13.5">
      <c r="B272" s="213"/>
      <c r="C272" s="214"/>
      <c r="D272" s="189" t="s">
        <v>137</v>
      </c>
      <c r="E272" s="215" t="s">
        <v>21</v>
      </c>
      <c r="F272" s="216" t="s">
        <v>334</v>
      </c>
      <c r="G272" s="214"/>
      <c r="H272" s="217">
        <v>365.42939999999999</v>
      </c>
      <c r="I272" s="218"/>
      <c r="J272" s="214"/>
      <c r="K272" s="214"/>
      <c r="L272" s="219"/>
      <c r="M272" s="220"/>
      <c r="N272" s="221"/>
      <c r="O272" s="221"/>
      <c r="P272" s="221"/>
      <c r="Q272" s="221"/>
      <c r="R272" s="221"/>
      <c r="S272" s="221"/>
      <c r="T272" s="222"/>
      <c r="AT272" s="223" t="s">
        <v>137</v>
      </c>
      <c r="AU272" s="223" t="s">
        <v>77</v>
      </c>
      <c r="AV272" s="12" t="s">
        <v>79</v>
      </c>
      <c r="AW272" s="12" t="s">
        <v>139</v>
      </c>
      <c r="AX272" s="12" t="s">
        <v>70</v>
      </c>
      <c r="AY272" s="223" t="s">
        <v>128</v>
      </c>
    </row>
    <row r="273" spans="2:65" s="12" customFormat="1" ht="13.5">
      <c r="B273" s="213"/>
      <c r="C273" s="214"/>
      <c r="D273" s="189" t="s">
        <v>137</v>
      </c>
      <c r="E273" s="215" t="s">
        <v>21</v>
      </c>
      <c r="F273" s="216" t="s">
        <v>335</v>
      </c>
      <c r="G273" s="214"/>
      <c r="H273" s="217">
        <v>29.833649999999999</v>
      </c>
      <c r="I273" s="218"/>
      <c r="J273" s="214"/>
      <c r="K273" s="214"/>
      <c r="L273" s="219"/>
      <c r="M273" s="220"/>
      <c r="N273" s="221"/>
      <c r="O273" s="221"/>
      <c r="P273" s="221"/>
      <c r="Q273" s="221"/>
      <c r="R273" s="221"/>
      <c r="S273" s="221"/>
      <c r="T273" s="222"/>
      <c r="AT273" s="223" t="s">
        <v>137</v>
      </c>
      <c r="AU273" s="223" t="s">
        <v>77</v>
      </c>
      <c r="AV273" s="12" t="s">
        <v>79</v>
      </c>
      <c r="AW273" s="12" t="s">
        <v>139</v>
      </c>
      <c r="AX273" s="12" t="s">
        <v>70</v>
      </c>
      <c r="AY273" s="223" t="s">
        <v>128</v>
      </c>
    </row>
    <row r="274" spans="2:65" s="12" customFormat="1" ht="13.5">
      <c r="B274" s="213"/>
      <c r="C274" s="214"/>
      <c r="D274" s="189" t="s">
        <v>137</v>
      </c>
      <c r="E274" s="215" t="s">
        <v>21</v>
      </c>
      <c r="F274" s="216" t="s">
        <v>336</v>
      </c>
      <c r="G274" s="214"/>
      <c r="H274" s="217">
        <v>8.4009375000000208</v>
      </c>
      <c r="I274" s="218"/>
      <c r="J274" s="214"/>
      <c r="K274" s="214"/>
      <c r="L274" s="219"/>
      <c r="M274" s="220"/>
      <c r="N274" s="221"/>
      <c r="O274" s="221"/>
      <c r="P274" s="221"/>
      <c r="Q274" s="221"/>
      <c r="R274" s="221"/>
      <c r="S274" s="221"/>
      <c r="T274" s="222"/>
      <c r="AT274" s="223" t="s">
        <v>137</v>
      </c>
      <c r="AU274" s="223" t="s">
        <v>77</v>
      </c>
      <c r="AV274" s="12" t="s">
        <v>79</v>
      </c>
      <c r="AW274" s="12" t="s">
        <v>139</v>
      </c>
      <c r="AX274" s="12" t="s">
        <v>70</v>
      </c>
      <c r="AY274" s="223" t="s">
        <v>128</v>
      </c>
    </row>
    <row r="275" spans="2:65" s="10" customFormat="1" ht="13.5">
      <c r="B275" s="192"/>
      <c r="C275" s="193"/>
      <c r="D275" s="189" t="s">
        <v>137</v>
      </c>
      <c r="E275" s="194" t="s">
        <v>21</v>
      </c>
      <c r="F275" s="195" t="s">
        <v>337</v>
      </c>
      <c r="G275" s="193"/>
      <c r="H275" s="194" t="s">
        <v>21</v>
      </c>
      <c r="I275" s="196"/>
      <c r="J275" s="193"/>
      <c r="K275" s="193"/>
      <c r="L275" s="197"/>
      <c r="M275" s="198"/>
      <c r="N275" s="199"/>
      <c r="O275" s="199"/>
      <c r="P275" s="199"/>
      <c r="Q275" s="199"/>
      <c r="R275" s="199"/>
      <c r="S275" s="199"/>
      <c r="T275" s="200"/>
      <c r="AT275" s="201" t="s">
        <v>137</v>
      </c>
      <c r="AU275" s="201" t="s">
        <v>77</v>
      </c>
      <c r="AV275" s="10" t="s">
        <v>77</v>
      </c>
      <c r="AW275" s="10" t="s">
        <v>139</v>
      </c>
      <c r="AX275" s="10" t="s">
        <v>70</v>
      </c>
      <c r="AY275" s="201" t="s">
        <v>128</v>
      </c>
    </row>
    <row r="276" spans="2:65" s="12" customFormat="1" ht="13.5">
      <c r="B276" s="213"/>
      <c r="C276" s="214"/>
      <c r="D276" s="189" t="s">
        <v>137</v>
      </c>
      <c r="E276" s="215" t="s">
        <v>21</v>
      </c>
      <c r="F276" s="216" t="s">
        <v>338</v>
      </c>
      <c r="G276" s="214"/>
      <c r="H276" s="217">
        <v>209.35</v>
      </c>
      <c r="I276" s="218"/>
      <c r="J276" s="214"/>
      <c r="K276" s="214"/>
      <c r="L276" s="219"/>
      <c r="M276" s="220"/>
      <c r="N276" s="221"/>
      <c r="O276" s="221"/>
      <c r="P276" s="221"/>
      <c r="Q276" s="221"/>
      <c r="R276" s="221"/>
      <c r="S276" s="221"/>
      <c r="T276" s="222"/>
      <c r="AT276" s="223" t="s">
        <v>137</v>
      </c>
      <c r="AU276" s="223" t="s">
        <v>77</v>
      </c>
      <c r="AV276" s="12" t="s">
        <v>79</v>
      </c>
      <c r="AW276" s="12" t="s">
        <v>139</v>
      </c>
      <c r="AX276" s="12" t="s">
        <v>70</v>
      </c>
      <c r="AY276" s="223" t="s">
        <v>128</v>
      </c>
    </row>
    <row r="277" spans="2:65" s="12" customFormat="1" ht="13.5">
      <c r="B277" s="213"/>
      <c r="C277" s="214"/>
      <c r="D277" s="189" t="s">
        <v>137</v>
      </c>
      <c r="E277" s="215" t="s">
        <v>21</v>
      </c>
      <c r="F277" s="216" t="s">
        <v>339</v>
      </c>
      <c r="G277" s="214"/>
      <c r="H277" s="217">
        <v>12.833</v>
      </c>
      <c r="I277" s="218"/>
      <c r="J277" s="214"/>
      <c r="K277" s="214"/>
      <c r="L277" s="219"/>
      <c r="M277" s="220"/>
      <c r="N277" s="221"/>
      <c r="O277" s="221"/>
      <c r="P277" s="221"/>
      <c r="Q277" s="221"/>
      <c r="R277" s="221"/>
      <c r="S277" s="221"/>
      <c r="T277" s="222"/>
      <c r="AT277" s="223" t="s">
        <v>137</v>
      </c>
      <c r="AU277" s="223" t="s">
        <v>77</v>
      </c>
      <c r="AV277" s="12" t="s">
        <v>79</v>
      </c>
      <c r="AW277" s="12" t="s">
        <v>139</v>
      </c>
      <c r="AX277" s="12" t="s">
        <v>70</v>
      </c>
      <c r="AY277" s="223" t="s">
        <v>128</v>
      </c>
    </row>
    <row r="278" spans="2:65" s="10" customFormat="1" ht="13.5">
      <c r="B278" s="192"/>
      <c r="C278" s="193"/>
      <c r="D278" s="189" t="s">
        <v>137</v>
      </c>
      <c r="E278" s="194" t="s">
        <v>21</v>
      </c>
      <c r="F278" s="195" t="s">
        <v>340</v>
      </c>
      <c r="G278" s="193"/>
      <c r="H278" s="194" t="s">
        <v>21</v>
      </c>
      <c r="I278" s="196"/>
      <c r="J278" s="193"/>
      <c r="K278" s="193"/>
      <c r="L278" s="197"/>
      <c r="M278" s="198"/>
      <c r="N278" s="199"/>
      <c r="O278" s="199"/>
      <c r="P278" s="199"/>
      <c r="Q278" s="199"/>
      <c r="R278" s="199"/>
      <c r="S278" s="199"/>
      <c r="T278" s="200"/>
      <c r="AT278" s="201" t="s">
        <v>137</v>
      </c>
      <c r="AU278" s="201" t="s">
        <v>77</v>
      </c>
      <c r="AV278" s="10" t="s">
        <v>77</v>
      </c>
      <c r="AW278" s="10" t="s">
        <v>139</v>
      </c>
      <c r="AX278" s="10" t="s">
        <v>70</v>
      </c>
      <c r="AY278" s="201" t="s">
        <v>128</v>
      </c>
    </row>
    <row r="279" spans="2:65" s="12" customFormat="1" ht="13.5">
      <c r="B279" s="213"/>
      <c r="C279" s="214"/>
      <c r="D279" s="189" t="s">
        <v>137</v>
      </c>
      <c r="E279" s="215" t="s">
        <v>21</v>
      </c>
      <c r="F279" s="216" t="s">
        <v>341</v>
      </c>
      <c r="G279" s="214"/>
      <c r="H279" s="217">
        <v>70.720650000000006</v>
      </c>
      <c r="I279" s="218"/>
      <c r="J279" s="214"/>
      <c r="K279" s="214"/>
      <c r="L279" s="219"/>
      <c r="M279" s="220"/>
      <c r="N279" s="221"/>
      <c r="O279" s="221"/>
      <c r="P279" s="221"/>
      <c r="Q279" s="221"/>
      <c r="R279" s="221"/>
      <c r="S279" s="221"/>
      <c r="T279" s="222"/>
      <c r="AT279" s="223" t="s">
        <v>137</v>
      </c>
      <c r="AU279" s="223" t="s">
        <v>77</v>
      </c>
      <c r="AV279" s="12" t="s">
        <v>79</v>
      </c>
      <c r="AW279" s="12" t="s">
        <v>139</v>
      </c>
      <c r="AX279" s="12" t="s">
        <v>70</v>
      </c>
      <c r="AY279" s="223" t="s">
        <v>128</v>
      </c>
    </row>
    <row r="280" spans="2:65" s="12" customFormat="1" ht="13.5">
      <c r="B280" s="213"/>
      <c r="C280" s="214"/>
      <c r="D280" s="189" t="s">
        <v>137</v>
      </c>
      <c r="E280" s="215" t="s">
        <v>21</v>
      </c>
      <c r="F280" s="216" t="s">
        <v>342</v>
      </c>
      <c r="G280" s="214"/>
      <c r="H280" s="217">
        <v>151.134625</v>
      </c>
      <c r="I280" s="218"/>
      <c r="J280" s="214"/>
      <c r="K280" s="214"/>
      <c r="L280" s="219"/>
      <c r="M280" s="220"/>
      <c r="N280" s="221"/>
      <c r="O280" s="221"/>
      <c r="P280" s="221"/>
      <c r="Q280" s="221"/>
      <c r="R280" s="221"/>
      <c r="S280" s="221"/>
      <c r="T280" s="222"/>
      <c r="AT280" s="223" t="s">
        <v>137</v>
      </c>
      <c r="AU280" s="223" t="s">
        <v>77</v>
      </c>
      <c r="AV280" s="12" t="s">
        <v>79</v>
      </c>
      <c r="AW280" s="12" t="s">
        <v>139</v>
      </c>
      <c r="AX280" s="12" t="s">
        <v>70</v>
      </c>
      <c r="AY280" s="223" t="s">
        <v>128</v>
      </c>
    </row>
    <row r="281" spans="2:65" s="12" customFormat="1" ht="13.5">
      <c r="B281" s="213"/>
      <c r="C281" s="214"/>
      <c r="D281" s="189" t="s">
        <v>137</v>
      </c>
      <c r="E281" s="215" t="s">
        <v>21</v>
      </c>
      <c r="F281" s="216" t="s">
        <v>343</v>
      </c>
      <c r="G281" s="214"/>
      <c r="H281" s="217">
        <v>4.7093124999999896</v>
      </c>
      <c r="I281" s="218"/>
      <c r="J281" s="214"/>
      <c r="K281" s="214"/>
      <c r="L281" s="219"/>
      <c r="M281" s="220"/>
      <c r="N281" s="221"/>
      <c r="O281" s="221"/>
      <c r="P281" s="221"/>
      <c r="Q281" s="221"/>
      <c r="R281" s="221"/>
      <c r="S281" s="221"/>
      <c r="T281" s="222"/>
      <c r="AT281" s="223" t="s">
        <v>137</v>
      </c>
      <c r="AU281" s="223" t="s">
        <v>77</v>
      </c>
      <c r="AV281" s="12" t="s">
        <v>79</v>
      </c>
      <c r="AW281" s="12" t="s">
        <v>139</v>
      </c>
      <c r="AX281" s="12" t="s">
        <v>70</v>
      </c>
      <c r="AY281" s="223" t="s">
        <v>128</v>
      </c>
    </row>
    <row r="282" spans="2:65" s="11" customFormat="1" ht="13.5">
      <c r="B282" s="202"/>
      <c r="C282" s="203"/>
      <c r="D282" s="189" t="s">
        <v>137</v>
      </c>
      <c r="E282" s="204" t="s">
        <v>21</v>
      </c>
      <c r="F282" s="205" t="s">
        <v>141</v>
      </c>
      <c r="G282" s="203"/>
      <c r="H282" s="206">
        <v>1283.3413125</v>
      </c>
      <c r="I282" s="207"/>
      <c r="J282" s="203"/>
      <c r="K282" s="203"/>
      <c r="L282" s="208"/>
      <c r="M282" s="209"/>
      <c r="N282" s="210"/>
      <c r="O282" s="210"/>
      <c r="P282" s="210"/>
      <c r="Q282" s="210"/>
      <c r="R282" s="210"/>
      <c r="S282" s="210"/>
      <c r="T282" s="211"/>
      <c r="AT282" s="212" t="s">
        <v>137</v>
      </c>
      <c r="AU282" s="212" t="s">
        <v>77</v>
      </c>
      <c r="AV282" s="11" t="s">
        <v>134</v>
      </c>
      <c r="AW282" s="11" t="s">
        <v>139</v>
      </c>
      <c r="AX282" s="11" t="s">
        <v>77</v>
      </c>
      <c r="AY282" s="212" t="s">
        <v>128</v>
      </c>
    </row>
    <row r="283" spans="2:65" s="1" customFormat="1" ht="16.5" customHeight="1">
      <c r="B283" s="39"/>
      <c r="C283" s="177" t="s">
        <v>259</v>
      </c>
      <c r="D283" s="177" t="s">
        <v>129</v>
      </c>
      <c r="E283" s="178" t="s">
        <v>344</v>
      </c>
      <c r="F283" s="179" t="s">
        <v>345</v>
      </c>
      <c r="G283" s="180" t="s">
        <v>170</v>
      </c>
      <c r="H283" s="181">
        <v>1377.104</v>
      </c>
      <c r="I283" s="182"/>
      <c r="J283" s="183">
        <f>ROUND(I283*H283,2)</f>
        <v>0</v>
      </c>
      <c r="K283" s="179" t="s">
        <v>133</v>
      </c>
      <c r="L283" s="59"/>
      <c r="M283" s="184" t="s">
        <v>21</v>
      </c>
      <c r="N283" s="185" t="s">
        <v>41</v>
      </c>
      <c r="O283" s="40"/>
      <c r="P283" s="186">
        <f>O283*H283</f>
        <v>0</v>
      </c>
      <c r="Q283" s="186">
        <v>0</v>
      </c>
      <c r="R283" s="186">
        <f>Q283*H283</f>
        <v>0</v>
      </c>
      <c r="S283" s="186">
        <v>0</v>
      </c>
      <c r="T283" s="187">
        <f>S283*H283</f>
        <v>0</v>
      </c>
      <c r="AR283" s="22" t="s">
        <v>134</v>
      </c>
      <c r="AT283" s="22" t="s">
        <v>129</v>
      </c>
      <c r="AU283" s="22" t="s">
        <v>77</v>
      </c>
      <c r="AY283" s="22" t="s">
        <v>128</v>
      </c>
      <c r="BE283" s="188">
        <f>IF(N283="základní",J283,0)</f>
        <v>0</v>
      </c>
      <c r="BF283" s="188">
        <f>IF(N283="snížená",J283,0)</f>
        <v>0</v>
      </c>
      <c r="BG283" s="188">
        <f>IF(N283="zákl. přenesená",J283,0)</f>
        <v>0</v>
      </c>
      <c r="BH283" s="188">
        <f>IF(N283="sníž. přenesená",J283,0)</f>
        <v>0</v>
      </c>
      <c r="BI283" s="188">
        <f>IF(N283="nulová",J283,0)</f>
        <v>0</v>
      </c>
      <c r="BJ283" s="22" t="s">
        <v>77</v>
      </c>
      <c r="BK283" s="188">
        <f>ROUND(I283*H283,2)</f>
        <v>0</v>
      </c>
      <c r="BL283" s="22" t="s">
        <v>134</v>
      </c>
      <c r="BM283" s="22" t="s">
        <v>346</v>
      </c>
    </row>
    <row r="284" spans="2:65" s="12" customFormat="1" ht="13.5">
      <c r="B284" s="213"/>
      <c r="C284" s="214"/>
      <c r="D284" s="189" t="s">
        <v>137</v>
      </c>
      <c r="E284" s="215" t="s">
        <v>21</v>
      </c>
      <c r="F284" s="216" t="s">
        <v>347</v>
      </c>
      <c r="G284" s="214"/>
      <c r="H284" s="217">
        <v>1283.34131</v>
      </c>
      <c r="I284" s="218"/>
      <c r="J284" s="214"/>
      <c r="K284" s="214"/>
      <c r="L284" s="219"/>
      <c r="M284" s="220"/>
      <c r="N284" s="221"/>
      <c r="O284" s="221"/>
      <c r="P284" s="221"/>
      <c r="Q284" s="221"/>
      <c r="R284" s="221"/>
      <c r="S284" s="221"/>
      <c r="T284" s="222"/>
      <c r="AT284" s="223" t="s">
        <v>137</v>
      </c>
      <c r="AU284" s="223" t="s">
        <v>77</v>
      </c>
      <c r="AV284" s="12" t="s">
        <v>79</v>
      </c>
      <c r="AW284" s="12" t="s">
        <v>139</v>
      </c>
      <c r="AX284" s="12" t="s">
        <v>70</v>
      </c>
      <c r="AY284" s="223" t="s">
        <v>128</v>
      </c>
    </row>
    <row r="285" spans="2:65" s="12" customFormat="1" ht="13.5">
      <c r="B285" s="213"/>
      <c r="C285" s="214"/>
      <c r="D285" s="189" t="s">
        <v>137</v>
      </c>
      <c r="E285" s="215" t="s">
        <v>21</v>
      </c>
      <c r="F285" s="216" t="s">
        <v>348</v>
      </c>
      <c r="G285" s="214"/>
      <c r="H285" s="217">
        <v>93.762500000000003</v>
      </c>
      <c r="I285" s="218"/>
      <c r="J285" s="214"/>
      <c r="K285" s="214"/>
      <c r="L285" s="219"/>
      <c r="M285" s="220"/>
      <c r="N285" s="221"/>
      <c r="O285" s="221"/>
      <c r="P285" s="221"/>
      <c r="Q285" s="221"/>
      <c r="R285" s="221"/>
      <c r="S285" s="221"/>
      <c r="T285" s="222"/>
      <c r="AT285" s="223" t="s">
        <v>137</v>
      </c>
      <c r="AU285" s="223" t="s">
        <v>77</v>
      </c>
      <c r="AV285" s="12" t="s">
        <v>79</v>
      </c>
      <c r="AW285" s="12" t="s">
        <v>139</v>
      </c>
      <c r="AX285" s="12" t="s">
        <v>70</v>
      </c>
      <c r="AY285" s="223" t="s">
        <v>128</v>
      </c>
    </row>
    <row r="286" spans="2:65" s="11" customFormat="1" ht="13.5">
      <c r="B286" s="202"/>
      <c r="C286" s="203"/>
      <c r="D286" s="189" t="s">
        <v>137</v>
      </c>
      <c r="E286" s="204" t="s">
        <v>21</v>
      </c>
      <c r="F286" s="205" t="s">
        <v>141</v>
      </c>
      <c r="G286" s="203"/>
      <c r="H286" s="206">
        <v>1377.1038100000001</v>
      </c>
      <c r="I286" s="207"/>
      <c r="J286" s="203"/>
      <c r="K286" s="203"/>
      <c r="L286" s="208"/>
      <c r="M286" s="209"/>
      <c r="N286" s="210"/>
      <c r="O286" s="210"/>
      <c r="P286" s="210"/>
      <c r="Q286" s="210"/>
      <c r="R286" s="210"/>
      <c r="S286" s="210"/>
      <c r="T286" s="211"/>
      <c r="AT286" s="212" t="s">
        <v>137</v>
      </c>
      <c r="AU286" s="212" t="s">
        <v>77</v>
      </c>
      <c r="AV286" s="11" t="s">
        <v>134</v>
      </c>
      <c r="AW286" s="11" t="s">
        <v>139</v>
      </c>
      <c r="AX286" s="11" t="s">
        <v>77</v>
      </c>
      <c r="AY286" s="212" t="s">
        <v>128</v>
      </c>
    </row>
    <row r="287" spans="2:65" s="1" customFormat="1" ht="16.5" customHeight="1">
      <c r="B287" s="39"/>
      <c r="C287" s="177" t="s">
        <v>349</v>
      </c>
      <c r="D287" s="177" t="s">
        <v>129</v>
      </c>
      <c r="E287" s="178" t="s">
        <v>350</v>
      </c>
      <c r="F287" s="179" t="s">
        <v>351</v>
      </c>
      <c r="G287" s="180" t="s">
        <v>170</v>
      </c>
      <c r="H287" s="181">
        <v>53.6</v>
      </c>
      <c r="I287" s="182"/>
      <c r="J287" s="183">
        <f>ROUND(I287*H287,2)</f>
        <v>0</v>
      </c>
      <c r="K287" s="179" t="s">
        <v>133</v>
      </c>
      <c r="L287" s="59"/>
      <c r="M287" s="184" t="s">
        <v>21</v>
      </c>
      <c r="N287" s="185" t="s">
        <v>41</v>
      </c>
      <c r="O287" s="40"/>
      <c r="P287" s="186">
        <f>O287*H287</f>
        <v>0</v>
      </c>
      <c r="Q287" s="186">
        <v>0</v>
      </c>
      <c r="R287" s="186">
        <f>Q287*H287</f>
        <v>0</v>
      </c>
      <c r="S287" s="186">
        <v>0</v>
      </c>
      <c r="T287" s="187">
        <f>S287*H287</f>
        <v>0</v>
      </c>
      <c r="AR287" s="22" t="s">
        <v>134</v>
      </c>
      <c r="AT287" s="22" t="s">
        <v>129</v>
      </c>
      <c r="AU287" s="22" t="s">
        <v>77</v>
      </c>
      <c r="AY287" s="22" t="s">
        <v>128</v>
      </c>
      <c r="BE287" s="188">
        <f>IF(N287="základní",J287,0)</f>
        <v>0</v>
      </c>
      <c r="BF287" s="188">
        <f>IF(N287="snížená",J287,0)</f>
        <v>0</v>
      </c>
      <c r="BG287" s="188">
        <f>IF(N287="zákl. přenesená",J287,0)</f>
        <v>0</v>
      </c>
      <c r="BH287" s="188">
        <f>IF(N287="sníž. přenesená",J287,0)</f>
        <v>0</v>
      </c>
      <c r="BI287" s="188">
        <f>IF(N287="nulová",J287,0)</f>
        <v>0</v>
      </c>
      <c r="BJ287" s="22" t="s">
        <v>77</v>
      </c>
      <c r="BK287" s="188">
        <f>ROUND(I287*H287,2)</f>
        <v>0</v>
      </c>
      <c r="BL287" s="22" t="s">
        <v>134</v>
      </c>
      <c r="BM287" s="22" t="s">
        <v>352</v>
      </c>
    </row>
    <row r="288" spans="2:65" s="12" customFormat="1" ht="13.5">
      <c r="B288" s="213"/>
      <c r="C288" s="214"/>
      <c r="D288" s="189" t="s">
        <v>137</v>
      </c>
      <c r="E288" s="215" t="s">
        <v>21</v>
      </c>
      <c r="F288" s="216" t="s">
        <v>353</v>
      </c>
      <c r="G288" s="214"/>
      <c r="H288" s="217">
        <v>53.6</v>
      </c>
      <c r="I288" s="218"/>
      <c r="J288" s="214"/>
      <c r="K288" s="214"/>
      <c r="L288" s="219"/>
      <c r="M288" s="220"/>
      <c r="N288" s="221"/>
      <c r="O288" s="221"/>
      <c r="P288" s="221"/>
      <c r="Q288" s="221"/>
      <c r="R288" s="221"/>
      <c r="S288" s="221"/>
      <c r="T288" s="222"/>
      <c r="AT288" s="223" t="s">
        <v>137</v>
      </c>
      <c r="AU288" s="223" t="s">
        <v>77</v>
      </c>
      <c r="AV288" s="12" t="s">
        <v>79</v>
      </c>
      <c r="AW288" s="12" t="s">
        <v>139</v>
      </c>
      <c r="AX288" s="12" t="s">
        <v>70</v>
      </c>
      <c r="AY288" s="223" t="s">
        <v>128</v>
      </c>
    </row>
    <row r="289" spans="2:65" s="11" customFormat="1" ht="13.5">
      <c r="B289" s="202"/>
      <c r="C289" s="203"/>
      <c r="D289" s="189" t="s">
        <v>137</v>
      </c>
      <c r="E289" s="204" t="s">
        <v>21</v>
      </c>
      <c r="F289" s="205" t="s">
        <v>141</v>
      </c>
      <c r="G289" s="203"/>
      <c r="H289" s="206">
        <v>53.6</v>
      </c>
      <c r="I289" s="207"/>
      <c r="J289" s="203"/>
      <c r="K289" s="203"/>
      <c r="L289" s="208"/>
      <c r="M289" s="209"/>
      <c r="N289" s="210"/>
      <c r="O289" s="210"/>
      <c r="P289" s="210"/>
      <c r="Q289" s="210"/>
      <c r="R289" s="210"/>
      <c r="S289" s="210"/>
      <c r="T289" s="211"/>
      <c r="AT289" s="212" t="s">
        <v>137</v>
      </c>
      <c r="AU289" s="212" t="s">
        <v>77</v>
      </c>
      <c r="AV289" s="11" t="s">
        <v>134</v>
      </c>
      <c r="AW289" s="11" t="s">
        <v>139</v>
      </c>
      <c r="AX289" s="11" t="s">
        <v>77</v>
      </c>
      <c r="AY289" s="212" t="s">
        <v>128</v>
      </c>
    </row>
    <row r="290" spans="2:65" s="1" customFormat="1" ht="16.5" customHeight="1">
      <c r="B290" s="39"/>
      <c r="C290" s="177" t="s">
        <v>265</v>
      </c>
      <c r="D290" s="177" t="s">
        <v>129</v>
      </c>
      <c r="E290" s="178" t="s">
        <v>354</v>
      </c>
      <c r="F290" s="179" t="s">
        <v>355</v>
      </c>
      <c r="G290" s="180" t="s">
        <v>170</v>
      </c>
      <c r="H290" s="181">
        <v>28.5</v>
      </c>
      <c r="I290" s="182"/>
      <c r="J290" s="183">
        <f>ROUND(I290*H290,2)</f>
        <v>0</v>
      </c>
      <c r="K290" s="179" t="s">
        <v>133</v>
      </c>
      <c r="L290" s="59"/>
      <c r="M290" s="184" t="s">
        <v>21</v>
      </c>
      <c r="N290" s="185" t="s">
        <v>41</v>
      </c>
      <c r="O290" s="40"/>
      <c r="P290" s="186">
        <f>O290*H290</f>
        <v>0</v>
      </c>
      <c r="Q290" s="186">
        <v>0</v>
      </c>
      <c r="R290" s="186">
        <f>Q290*H290</f>
        <v>0</v>
      </c>
      <c r="S290" s="186">
        <v>0</v>
      </c>
      <c r="T290" s="187">
        <f>S290*H290</f>
        <v>0</v>
      </c>
      <c r="AR290" s="22" t="s">
        <v>134</v>
      </c>
      <c r="AT290" s="22" t="s">
        <v>129</v>
      </c>
      <c r="AU290" s="22" t="s">
        <v>77</v>
      </c>
      <c r="AY290" s="22" t="s">
        <v>128</v>
      </c>
      <c r="BE290" s="188">
        <f>IF(N290="základní",J290,0)</f>
        <v>0</v>
      </c>
      <c r="BF290" s="188">
        <f>IF(N290="snížená",J290,0)</f>
        <v>0</v>
      </c>
      <c r="BG290" s="188">
        <f>IF(N290="zákl. přenesená",J290,0)</f>
        <v>0</v>
      </c>
      <c r="BH290" s="188">
        <f>IF(N290="sníž. přenesená",J290,0)</f>
        <v>0</v>
      </c>
      <c r="BI290" s="188">
        <f>IF(N290="nulová",J290,0)</f>
        <v>0</v>
      </c>
      <c r="BJ290" s="22" t="s">
        <v>77</v>
      </c>
      <c r="BK290" s="188">
        <f>ROUND(I290*H290,2)</f>
        <v>0</v>
      </c>
      <c r="BL290" s="22" t="s">
        <v>134</v>
      </c>
      <c r="BM290" s="22" t="s">
        <v>356</v>
      </c>
    </row>
    <row r="291" spans="2:65" s="12" customFormat="1" ht="13.5">
      <c r="B291" s="213"/>
      <c r="C291" s="214"/>
      <c r="D291" s="189" t="s">
        <v>137</v>
      </c>
      <c r="E291" s="215" t="s">
        <v>21</v>
      </c>
      <c r="F291" s="216" t="s">
        <v>357</v>
      </c>
      <c r="G291" s="214"/>
      <c r="H291" s="217">
        <v>28.5</v>
      </c>
      <c r="I291" s="218"/>
      <c r="J291" s="214"/>
      <c r="K291" s="214"/>
      <c r="L291" s="219"/>
      <c r="M291" s="220"/>
      <c r="N291" s="221"/>
      <c r="O291" s="221"/>
      <c r="P291" s="221"/>
      <c r="Q291" s="221"/>
      <c r="R291" s="221"/>
      <c r="S291" s="221"/>
      <c r="T291" s="222"/>
      <c r="AT291" s="223" t="s">
        <v>137</v>
      </c>
      <c r="AU291" s="223" t="s">
        <v>77</v>
      </c>
      <c r="AV291" s="12" t="s">
        <v>79</v>
      </c>
      <c r="AW291" s="12" t="s">
        <v>139</v>
      </c>
      <c r="AX291" s="12" t="s">
        <v>70</v>
      </c>
      <c r="AY291" s="223" t="s">
        <v>128</v>
      </c>
    </row>
    <row r="292" spans="2:65" s="11" customFormat="1" ht="13.5">
      <c r="B292" s="202"/>
      <c r="C292" s="203"/>
      <c r="D292" s="189" t="s">
        <v>137</v>
      </c>
      <c r="E292" s="204" t="s">
        <v>21</v>
      </c>
      <c r="F292" s="205" t="s">
        <v>141</v>
      </c>
      <c r="G292" s="203"/>
      <c r="H292" s="206">
        <v>28.5</v>
      </c>
      <c r="I292" s="207"/>
      <c r="J292" s="203"/>
      <c r="K292" s="203"/>
      <c r="L292" s="208"/>
      <c r="M292" s="209"/>
      <c r="N292" s="210"/>
      <c r="O292" s="210"/>
      <c r="P292" s="210"/>
      <c r="Q292" s="210"/>
      <c r="R292" s="210"/>
      <c r="S292" s="210"/>
      <c r="T292" s="211"/>
      <c r="AT292" s="212" t="s">
        <v>137</v>
      </c>
      <c r="AU292" s="212" t="s">
        <v>77</v>
      </c>
      <c r="AV292" s="11" t="s">
        <v>134</v>
      </c>
      <c r="AW292" s="11" t="s">
        <v>139</v>
      </c>
      <c r="AX292" s="11" t="s">
        <v>77</v>
      </c>
      <c r="AY292" s="212" t="s">
        <v>128</v>
      </c>
    </row>
    <row r="293" spans="2:65" s="1" customFormat="1" ht="25.5" customHeight="1">
      <c r="B293" s="39"/>
      <c r="C293" s="177" t="s">
        <v>358</v>
      </c>
      <c r="D293" s="177" t="s">
        <v>129</v>
      </c>
      <c r="E293" s="178" t="s">
        <v>359</v>
      </c>
      <c r="F293" s="179" t="s">
        <v>360</v>
      </c>
      <c r="G293" s="180" t="s">
        <v>170</v>
      </c>
      <c r="H293" s="181">
        <v>1377.104</v>
      </c>
      <c r="I293" s="182"/>
      <c r="J293" s="183">
        <f>ROUND(I293*H293,2)</f>
        <v>0</v>
      </c>
      <c r="K293" s="179" t="s">
        <v>133</v>
      </c>
      <c r="L293" s="59"/>
      <c r="M293" s="184" t="s">
        <v>21</v>
      </c>
      <c r="N293" s="185" t="s">
        <v>41</v>
      </c>
      <c r="O293" s="40"/>
      <c r="P293" s="186">
        <f>O293*H293</f>
        <v>0</v>
      </c>
      <c r="Q293" s="186">
        <v>0</v>
      </c>
      <c r="R293" s="186">
        <f>Q293*H293</f>
        <v>0</v>
      </c>
      <c r="S293" s="186">
        <v>0</v>
      </c>
      <c r="T293" s="187">
        <f>S293*H293</f>
        <v>0</v>
      </c>
      <c r="AR293" s="22" t="s">
        <v>134</v>
      </c>
      <c r="AT293" s="22" t="s">
        <v>129</v>
      </c>
      <c r="AU293" s="22" t="s">
        <v>77</v>
      </c>
      <c r="AY293" s="22" t="s">
        <v>128</v>
      </c>
      <c r="BE293" s="188">
        <f>IF(N293="základní",J293,0)</f>
        <v>0</v>
      </c>
      <c r="BF293" s="188">
        <f>IF(N293="snížená",J293,0)</f>
        <v>0</v>
      </c>
      <c r="BG293" s="188">
        <f>IF(N293="zákl. přenesená",J293,0)</f>
        <v>0</v>
      </c>
      <c r="BH293" s="188">
        <f>IF(N293="sníž. přenesená",J293,0)</f>
        <v>0</v>
      </c>
      <c r="BI293" s="188">
        <f>IF(N293="nulová",J293,0)</f>
        <v>0</v>
      </c>
      <c r="BJ293" s="22" t="s">
        <v>77</v>
      </c>
      <c r="BK293" s="188">
        <f>ROUND(I293*H293,2)</f>
        <v>0</v>
      </c>
      <c r="BL293" s="22" t="s">
        <v>134</v>
      </c>
      <c r="BM293" s="22" t="s">
        <v>361</v>
      </c>
    </row>
    <row r="294" spans="2:65" s="12" customFormat="1" ht="13.5">
      <c r="B294" s="213"/>
      <c r="C294" s="214"/>
      <c r="D294" s="189" t="s">
        <v>137</v>
      </c>
      <c r="E294" s="215" t="s">
        <v>21</v>
      </c>
      <c r="F294" s="216" t="s">
        <v>362</v>
      </c>
      <c r="G294" s="214"/>
      <c r="H294" s="217">
        <v>1283.34131</v>
      </c>
      <c r="I294" s="218"/>
      <c r="J294" s="214"/>
      <c r="K294" s="214"/>
      <c r="L294" s="219"/>
      <c r="M294" s="220"/>
      <c r="N294" s="221"/>
      <c r="O294" s="221"/>
      <c r="P294" s="221"/>
      <c r="Q294" s="221"/>
      <c r="R294" s="221"/>
      <c r="S294" s="221"/>
      <c r="T294" s="222"/>
      <c r="AT294" s="223" t="s">
        <v>137</v>
      </c>
      <c r="AU294" s="223" t="s">
        <v>77</v>
      </c>
      <c r="AV294" s="12" t="s">
        <v>79</v>
      </c>
      <c r="AW294" s="12" t="s">
        <v>139</v>
      </c>
      <c r="AX294" s="12" t="s">
        <v>70</v>
      </c>
      <c r="AY294" s="223" t="s">
        <v>128</v>
      </c>
    </row>
    <row r="295" spans="2:65" s="12" customFormat="1" ht="13.5">
      <c r="B295" s="213"/>
      <c r="C295" s="214"/>
      <c r="D295" s="189" t="s">
        <v>137</v>
      </c>
      <c r="E295" s="215" t="s">
        <v>21</v>
      </c>
      <c r="F295" s="216" t="s">
        <v>363</v>
      </c>
      <c r="G295" s="214"/>
      <c r="H295" s="217">
        <v>93.762500000000003</v>
      </c>
      <c r="I295" s="218"/>
      <c r="J295" s="214"/>
      <c r="K295" s="214"/>
      <c r="L295" s="219"/>
      <c r="M295" s="220"/>
      <c r="N295" s="221"/>
      <c r="O295" s="221"/>
      <c r="P295" s="221"/>
      <c r="Q295" s="221"/>
      <c r="R295" s="221"/>
      <c r="S295" s="221"/>
      <c r="T295" s="222"/>
      <c r="AT295" s="223" t="s">
        <v>137</v>
      </c>
      <c r="AU295" s="223" t="s">
        <v>77</v>
      </c>
      <c r="AV295" s="12" t="s">
        <v>79</v>
      </c>
      <c r="AW295" s="12" t="s">
        <v>139</v>
      </c>
      <c r="AX295" s="12" t="s">
        <v>70</v>
      </c>
      <c r="AY295" s="223" t="s">
        <v>128</v>
      </c>
    </row>
    <row r="296" spans="2:65" s="11" customFormat="1" ht="13.5">
      <c r="B296" s="202"/>
      <c r="C296" s="203"/>
      <c r="D296" s="189" t="s">
        <v>137</v>
      </c>
      <c r="E296" s="204" t="s">
        <v>21</v>
      </c>
      <c r="F296" s="205" t="s">
        <v>141</v>
      </c>
      <c r="G296" s="203"/>
      <c r="H296" s="206">
        <v>1377.1038100000001</v>
      </c>
      <c r="I296" s="207"/>
      <c r="J296" s="203"/>
      <c r="K296" s="203"/>
      <c r="L296" s="208"/>
      <c r="M296" s="209"/>
      <c r="N296" s="210"/>
      <c r="O296" s="210"/>
      <c r="P296" s="210"/>
      <c r="Q296" s="210"/>
      <c r="R296" s="210"/>
      <c r="S296" s="210"/>
      <c r="T296" s="211"/>
      <c r="AT296" s="212" t="s">
        <v>137</v>
      </c>
      <c r="AU296" s="212" t="s">
        <v>77</v>
      </c>
      <c r="AV296" s="11" t="s">
        <v>134</v>
      </c>
      <c r="AW296" s="11" t="s">
        <v>139</v>
      </c>
      <c r="AX296" s="11" t="s">
        <v>77</v>
      </c>
      <c r="AY296" s="212" t="s">
        <v>128</v>
      </c>
    </row>
    <row r="297" spans="2:65" s="1" customFormat="1" ht="38.25" customHeight="1">
      <c r="B297" s="39"/>
      <c r="C297" s="177" t="s">
        <v>269</v>
      </c>
      <c r="D297" s="177" t="s">
        <v>129</v>
      </c>
      <c r="E297" s="178" t="s">
        <v>364</v>
      </c>
      <c r="F297" s="179" t="s">
        <v>365</v>
      </c>
      <c r="G297" s="180" t="s">
        <v>170</v>
      </c>
      <c r="H297" s="181">
        <v>233.36199999999999</v>
      </c>
      <c r="I297" s="182"/>
      <c r="J297" s="183">
        <f>ROUND(I297*H297,2)</f>
        <v>0</v>
      </c>
      <c r="K297" s="179" t="s">
        <v>133</v>
      </c>
      <c r="L297" s="59"/>
      <c r="M297" s="184" t="s">
        <v>21</v>
      </c>
      <c r="N297" s="185" t="s">
        <v>41</v>
      </c>
      <c r="O297" s="40"/>
      <c r="P297" s="186">
        <f>O297*H297</f>
        <v>0</v>
      </c>
      <c r="Q297" s="186">
        <v>0</v>
      </c>
      <c r="R297" s="186">
        <f>Q297*H297</f>
        <v>0</v>
      </c>
      <c r="S297" s="186">
        <v>0</v>
      </c>
      <c r="T297" s="187">
        <f>S297*H297</f>
        <v>0</v>
      </c>
      <c r="AR297" s="22" t="s">
        <v>134</v>
      </c>
      <c r="AT297" s="22" t="s">
        <v>129</v>
      </c>
      <c r="AU297" s="22" t="s">
        <v>77</v>
      </c>
      <c r="AY297" s="22" t="s">
        <v>128</v>
      </c>
      <c r="BE297" s="188">
        <f>IF(N297="základní",J297,0)</f>
        <v>0</v>
      </c>
      <c r="BF297" s="188">
        <f>IF(N297="snížená",J297,0)</f>
        <v>0</v>
      </c>
      <c r="BG297" s="188">
        <f>IF(N297="zákl. přenesená",J297,0)</f>
        <v>0</v>
      </c>
      <c r="BH297" s="188">
        <f>IF(N297="sníž. přenesená",J297,0)</f>
        <v>0</v>
      </c>
      <c r="BI297" s="188">
        <f>IF(N297="nulová",J297,0)</f>
        <v>0</v>
      </c>
      <c r="BJ297" s="22" t="s">
        <v>77</v>
      </c>
      <c r="BK297" s="188">
        <f>ROUND(I297*H297,2)</f>
        <v>0</v>
      </c>
      <c r="BL297" s="22" t="s">
        <v>134</v>
      </c>
      <c r="BM297" s="22" t="s">
        <v>366</v>
      </c>
    </row>
    <row r="298" spans="2:65" s="12" customFormat="1" ht="13.5">
      <c r="B298" s="213"/>
      <c r="C298" s="214"/>
      <c r="D298" s="189" t="s">
        <v>137</v>
      </c>
      <c r="E298" s="215" t="s">
        <v>21</v>
      </c>
      <c r="F298" s="216" t="s">
        <v>367</v>
      </c>
      <c r="G298" s="214"/>
      <c r="H298" s="217">
        <v>233.36152770000001</v>
      </c>
      <c r="I298" s="218"/>
      <c r="J298" s="214"/>
      <c r="K298" s="214"/>
      <c r="L298" s="219"/>
      <c r="M298" s="220"/>
      <c r="N298" s="221"/>
      <c r="O298" s="221"/>
      <c r="P298" s="221"/>
      <c r="Q298" s="221"/>
      <c r="R298" s="221"/>
      <c r="S298" s="221"/>
      <c r="T298" s="222"/>
      <c r="AT298" s="223" t="s">
        <v>137</v>
      </c>
      <c r="AU298" s="223" t="s">
        <v>77</v>
      </c>
      <c r="AV298" s="12" t="s">
        <v>79</v>
      </c>
      <c r="AW298" s="12" t="s">
        <v>139</v>
      </c>
      <c r="AX298" s="12" t="s">
        <v>70</v>
      </c>
      <c r="AY298" s="223" t="s">
        <v>128</v>
      </c>
    </row>
    <row r="299" spans="2:65" s="11" customFormat="1" ht="13.5">
      <c r="B299" s="202"/>
      <c r="C299" s="203"/>
      <c r="D299" s="189" t="s">
        <v>137</v>
      </c>
      <c r="E299" s="204" t="s">
        <v>21</v>
      </c>
      <c r="F299" s="205" t="s">
        <v>141</v>
      </c>
      <c r="G299" s="203"/>
      <c r="H299" s="206">
        <v>233.36152770000001</v>
      </c>
      <c r="I299" s="207"/>
      <c r="J299" s="203"/>
      <c r="K299" s="203"/>
      <c r="L299" s="208"/>
      <c r="M299" s="209"/>
      <c r="N299" s="210"/>
      <c r="O299" s="210"/>
      <c r="P299" s="210"/>
      <c r="Q299" s="210"/>
      <c r="R299" s="210"/>
      <c r="S299" s="210"/>
      <c r="T299" s="211"/>
      <c r="AT299" s="212" t="s">
        <v>137</v>
      </c>
      <c r="AU299" s="212" t="s">
        <v>77</v>
      </c>
      <c r="AV299" s="11" t="s">
        <v>134</v>
      </c>
      <c r="AW299" s="11" t="s">
        <v>139</v>
      </c>
      <c r="AX299" s="11" t="s">
        <v>77</v>
      </c>
      <c r="AY299" s="212" t="s">
        <v>128</v>
      </c>
    </row>
    <row r="300" spans="2:65" s="1" customFormat="1" ht="38.25" customHeight="1">
      <c r="B300" s="39"/>
      <c r="C300" s="177" t="s">
        <v>368</v>
      </c>
      <c r="D300" s="177" t="s">
        <v>129</v>
      </c>
      <c r="E300" s="178" t="s">
        <v>369</v>
      </c>
      <c r="F300" s="179" t="s">
        <v>365</v>
      </c>
      <c r="G300" s="180" t="s">
        <v>170</v>
      </c>
      <c r="H300" s="181">
        <v>96.575000000000003</v>
      </c>
      <c r="I300" s="182"/>
      <c r="J300" s="183">
        <f>ROUND(I300*H300,2)</f>
        <v>0</v>
      </c>
      <c r="K300" s="179" t="s">
        <v>133</v>
      </c>
      <c r="L300" s="59"/>
      <c r="M300" s="184" t="s">
        <v>21</v>
      </c>
      <c r="N300" s="185" t="s">
        <v>41</v>
      </c>
      <c r="O300" s="40"/>
      <c r="P300" s="186">
        <f>O300*H300</f>
        <v>0</v>
      </c>
      <c r="Q300" s="186">
        <v>0</v>
      </c>
      <c r="R300" s="186">
        <f>Q300*H300</f>
        <v>0</v>
      </c>
      <c r="S300" s="186">
        <v>0</v>
      </c>
      <c r="T300" s="187">
        <f>S300*H300</f>
        <v>0</v>
      </c>
      <c r="AR300" s="22" t="s">
        <v>134</v>
      </c>
      <c r="AT300" s="22" t="s">
        <v>129</v>
      </c>
      <c r="AU300" s="22" t="s">
        <v>77</v>
      </c>
      <c r="AY300" s="22" t="s">
        <v>128</v>
      </c>
      <c r="BE300" s="188">
        <f>IF(N300="základní",J300,0)</f>
        <v>0</v>
      </c>
      <c r="BF300" s="188">
        <f>IF(N300="snížená",J300,0)</f>
        <v>0</v>
      </c>
      <c r="BG300" s="188">
        <f>IF(N300="zákl. přenesená",J300,0)</f>
        <v>0</v>
      </c>
      <c r="BH300" s="188">
        <f>IF(N300="sníž. přenesená",J300,0)</f>
        <v>0</v>
      </c>
      <c r="BI300" s="188">
        <f>IF(N300="nulová",J300,0)</f>
        <v>0</v>
      </c>
      <c r="BJ300" s="22" t="s">
        <v>77</v>
      </c>
      <c r="BK300" s="188">
        <f>ROUND(I300*H300,2)</f>
        <v>0</v>
      </c>
      <c r="BL300" s="22" t="s">
        <v>134</v>
      </c>
      <c r="BM300" s="22" t="s">
        <v>370</v>
      </c>
    </row>
    <row r="301" spans="2:65" s="12" customFormat="1" ht="13.5">
      <c r="B301" s="213"/>
      <c r="C301" s="214"/>
      <c r="D301" s="189" t="s">
        <v>137</v>
      </c>
      <c r="E301" s="215" t="s">
        <v>21</v>
      </c>
      <c r="F301" s="216" t="s">
        <v>371</v>
      </c>
      <c r="G301" s="214"/>
      <c r="H301" s="217">
        <v>96.575374999999994</v>
      </c>
      <c r="I301" s="218"/>
      <c r="J301" s="214"/>
      <c r="K301" s="214"/>
      <c r="L301" s="219"/>
      <c r="M301" s="220"/>
      <c r="N301" s="221"/>
      <c r="O301" s="221"/>
      <c r="P301" s="221"/>
      <c r="Q301" s="221"/>
      <c r="R301" s="221"/>
      <c r="S301" s="221"/>
      <c r="T301" s="222"/>
      <c r="AT301" s="223" t="s">
        <v>137</v>
      </c>
      <c r="AU301" s="223" t="s">
        <v>77</v>
      </c>
      <c r="AV301" s="12" t="s">
        <v>79</v>
      </c>
      <c r="AW301" s="12" t="s">
        <v>139</v>
      </c>
      <c r="AX301" s="12" t="s">
        <v>70</v>
      </c>
      <c r="AY301" s="223" t="s">
        <v>128</v>
      </c>
    </row>
    <row r="302" spans="2:65" s="11" customFormat="1" ht="13.5">
      <c r="B302" s="202"/>
      <c r="C302" s="203"/>
      <c r="D302" s="189" t="s">
        <v>137</v>
      </c>
      <c r="E302" s="204" t="s">
        <v>21</v>
      </c>
      <c r="F302" s="205" t="s">
        <v>141</v>
      </c>
      <c r="G302" s="203"/>
      <c r="H302" s="206">
        <v>96.575374999999994</v>
      </c>
      <c r="I302" s="207"/>
      <c r="J302" s="203"/>
      <c r="K302" s="203"/>
      <c r="L302" s="208"/>
      <c r="M302" s="209"/>
      <c r="N302" s="210"/>
      <c r="O302" s="210"/>
      <c r="P302" s="210"/>
      <c r="Q302" s="210"/>
      <c r="R302" s="210"/>
      <c r="S302" s="210"/>
      <c r="T302" s="211"/>
      <c r="AT302" s="212" t="s">
        <v>137</v>
      </c>
      <c r="AU302" s="212" t="s">
        <v>77</v>
      </c>
      <c r="AV302" s="11" t="s">
        <v>134</v>
      </c>
      <c r="AW302" s="11" t="s">
        <v>139</v>
      </c>
      <c r="AX302" s="11" t="s">
        <v>77</v>
      </c>
      <c r="AY302" s="212" t="s">
        <v>128</v>
      </c>
    </row>
    <row r="303" spans="2:65" s="1" customFormat="1" ht="38.25" customHeight="1">
      <c r="B303" s="39"/>
      <c r="C303" s="177" t="s">
        <v>274</v>
      </c>
      <c r="D303" s="177" t="s">
        <v>129</v>
      </c>
      <c r="E303" s="178" t="s">
        <v>372</v>
      </c>
      <c r="F303" s="179" t="s">
        <v>365</v>
      </c>
      <c r="G303" s="180" t="s">
        <v>170</v>
      </c>
      <c r="H303" s="181">
        <v>2206.3150000000001</v>
      </c>
      <c r="I303" s="182"/>
      <c r="J303" s="183">
        <f>ROUND(I303*H303,2)</f>
        <v>0</v>
      </c>
      <c r="K303" s="179" t="s">
        <v>133</v>
      </c>
      <c r="L303" s="59"/>
      <c r="M303" s="184" t="s">
        <v>21</v>
      </c>
      <c r="N303" s="185" t="s">
        <v>41</v>
      </c>
      <c r="O303" s="40"/>
      <c r="P303" s="186">
        <f>O303*H303</f>
        <v>0</v>
      </c>
      <c r="Q303" s="186">
        <v>0</v>
      </c>
      <c r="R303" s="186">
        <f>Q303*H303</f>
        <v>0</v>
      </c>
      <c r="S303" s="186">
        <v>0</v>
      </c>
      <c r="T303" s="187">
        <f>S303*H303</f>
        <v>0</v>
      </c>
      <c r="AR303" s="22" t="s">
        <v>134</v>
      </c>
      <c r="AT303" s="22" t="s">
        <v>129</v>
      </c>
      <c r="AU303" s="22" t="s">
        <v>77</v>
      </c>
      <c r="AY303" s="22" t="s">
        <v>128</v>
      </c>
      <c r="BE303" s="188">
        <f>IF(N303="základní",J303,0)</f>
        <v>0</v>
      </c>
      <c r="BF303" s="188">
        <f>IF(N303="snížená",J303,0)</f>
        <v>0</v>
      </c>
      <c r="BG303" s="188">
        <f>IF(N303="zákl. přenesená",J303,0)</f>
        <v>0</v>
      </c>
      <c r="BH303" s="188">
        <f>IF(N303="sníž. přenesená",J303,0)</f>
        <v>0</v>
      </c>
      <c r="BI303" s="188">
        <f>IF(N303="nulová",J303,0)</f>
        <v>0</v>
      </c>
      <c r="BJ303" s="22" t="s">
        <v>77</v>
      </c>
      <c r="BK303" s="188">
        <f>ROUND(I303*H303,2)</f>
        <v>0</v>
      </c>
      <c r="BL303" s="22" t="s">
        <v>134</v>
      </c>
      <c r="BM303" s="22" t="s">
        <v>373</v>
      </c>
    </row>
    <row r="304" spans="2:65" s="12" customFormat="1" ht="13.5">
      <c r="B304" s="213"/>
      <c r="C304" s="214"/>
      <c r="D304" s="189" t="s">
        <v>137</v>
      </c>
      <c r="E304" s="215" t="s">
        <v>21</v>
      </c>
      <c r="F304" s="216" t="s">
        <v>374</v>
      </c>
      <c r="G304" s="214"/>
      <c r="H304" s="217">
        <v>2176.9600638000002</v>
      </c>
      <c r="I304" s="218"/>
      <c r="J304" s="214"/>
      <c r="K304" s="214"/>
      <c r="L304" s="219"/>
      <c r="M304" s="220"/>
      <c r="N304" s="221"/>
      <c r="O304" s="221"/>
      <c r="P304" s="221"/>
      <c r="Q304" s="221"/>
      <c r="R304" s="221"/>
      <c r="S304" s="221"/>
      <c r="T304" s="222"/>
      <c r="AT304" s="223" t="s">
        <v>137</v>
      </c>
      <c r="AU304" s="223" t="s">
        <v>77</v>
      </c>
      <c r="AV304" s="12" t="s">
        <v>79</v>
      </c>
      <c r="AW304" s="12" t="s">
        <v>139</v>
      </c>
      <c r="AX304" s="12" t="s">
        <v>70</v>
      </c>
      <c r="AY304" s="223" t="s">
        <v>128</v>
      </c>
    </row>
    <row r="305" spans="2:65" s="12" customFormat="1" ht="13.5">
      <c r="B305" s="213"/>
      <c r="C305" s="214"/>
      <c r="D305" s="189" t="s">
        <v>137</v>
      </c>
      <c r="E305" s="215" t="s">
        <v>21</v>
      </c>
      <c r="F305" s="216" t="s">
        <v>375</v>
      </c>
      <c r="G305" s="214"/>
      <c r="H305" s="217">
        <v>29.355</v>
      </c>
      <c r="I305" s="218"/>
      <c r="J305" s="214"/>
      <c r="K305" s="214"/>
      <c r="L305" s="219"/>
      <c r="M305" s="220"/>
      <c r="N305" s="221"/>
      <c r="O305" s="221"/>
      <c r="P305" s="221"/>
      <c r="Q305" s="221"/>
      <c r="R305" s="221"/>
      <c r="S305" s="221"/>
      <c r="T305" s="222"/>
      <c r="AT305" s="223" t="s">
        <v>137</v>
      </c>
      <c r="AU305" s="223" t="s">
        <v>77</v>
      </c>
      <c r="AV305" s="12" t="s">
        <v>79</v>
      </c>
      <c r="AW305" s="12" t="s">
        <v>139</v>
      </c>
      <c r="AX305" s="12" t="s">
        <v>70</v>
      </c>
      <c r="AY305" s="223" t="s">
        <v>128</v>
      </c>
    </row>
    <row r="306" spans="2:65" s="11" customFormat="1" ht="13.5">
      <c r="B306" s="202"/>
      <c r="C306" s="203"/>
      <c r="D306" s="189" t="s">
        <v>137</v>
      </c>
      <c r="E306" s="204" t="s">
        <v>21</v>
      </c>
      <c r="F306" s="205" t="s">
        <v>141</v>
      </c>
      <c r="G306" s="203"/>
      <c r="H306" s="206">
        <v>2206.3150638000002</v>
      </c>
      <c r="I306" s="207"/>
      <c r="J306" s="203"/>
      <c r="K306" s="203"/>
      <c r="L306" s="208"/>
      <c r="M306" s="209"/>
      <c r="N306" s="210"/>
      <c r="O306" s="210"/>
      <c r="P306" s="210"/>
      <c r="Q306" s="210"/>
      <c r="R306" s="210"/>
      <c r="S306" s="210"/>
      <c r="T306" s="211"/>
      <c r="AT306" s="212" t="s">
        <v>137</v>
      </c>
      <c r="AU306" s="212" t="s">
        <v>77</v>
      </c>
      <c r="AV306" s="11" t="s">
        <v>134</v>
      </c>
      <c r="AW306" s="11" t="s">
        <v>139</v>
      </c>
      <c r="AX306" s="11" t="s">
        <v>77</v>
      </c>
      <c r="AY306" s="212" t="s">
        <v>128</v>
      </c>
    </row>
    <row r="307" spans="2:65" s="1" customFormat="1" ht="38.25" customHeight="1">
      <c r="B307" s="39"/>
      <c r="C307" s="177" t="s">
        <v>376</v>
      </c>
      <c r="D307" s="177" t="s">
        <v>129</v>
      </c>
      <c r="E307" s="178" t="s">
        <v>377</v>
      </c>
      <c r="F307" s="179" t="s">
        <v>365</v>
      </c>
      <c r="G307" s="180" t="s">
        <v>170</v>
      </c>
      <c r="H307" s="181">
        <v>233.36199999999999</v>
      </c>
      <c r="I307" s="182"/>
      <c r="J307" s="183">
        <f>ROUND(I307*H307,2)</f>
        <v>0</v>
      </c>
      <c r="K307" s="179" t="s">
        <v>133</v>
      </c>
      <c r="L307" s="59"/>
      <c r="M307" s="184" t="s">
        <v>21</v>
      </c>
      <c r="N307" s="185" t="s">
        <v>41</v>
      </c>
      <c r="O307" s="40"/>
      <c r="P307" s="186">
        <f>O307*H307</f>
        <v>0</v>
      </c>
      <c r="Q307" s="186">
        <v>0</v>
      </c>
      <c r="R307" s="186">
        <f>Q307*H307</f>
        <v>0</v>
      </c>
      <c r="S307" s="186">
        <v>0</v>
      </c>
      <c r="T307" s="187">
        <f>S307*H307</f>
        <v>0</v>
      </c>
      <c r="AR307" s="22" t="s">
        <v>134</v>
      </c>
      <c r="AT307" s="22" t="s">
        <v>129</v>
      </c>
      <c r="AU307" s="22" t="s">
        <v>77</v>
      </c>
      <c r="AY307" s="22" t="s">
        <v>128</v>
      </c>
      <c r="BE307" s="188">
        <f>IF(N307="základní",J307,0)</f>
        <v>0</v>
      </c>
      <c r="BF307" s="188">
        <f>IF(N307="snížená",J307,0)</f>
        <v>0</v>
      </c>
      <c r="BG307" s="188">
        <f>IF(N307="zákl. přenesená",J307,0)</f>
        <v>0</v>
      </c>
      <c r="BH307" s="188">
        <f>IF(N307="sníž. přenesená",J307,0)</f>
        <v>0</v>
      </c>
      <c r="BI307" s="188">
        <f>IF(N307="nulová",J307,0)</f>
        <v>0</v>
      </c>
      <c r="BJ307" s="22" t="s">
        <v>77</v>
      </c>
      <c r="BK307" s="188">
        <f>ROUND(I307*H307,2)</f>
        <v>0</v>
      </c>
      <c r="BL307" s="22" t="s">
        <v>134</v>
      </c>
      <c r="BM307" s="22" t="s">
        <v>378</v>
      </c>
    </row>
    <row r="308" spans="2:65" s="12" customFormat="1" ht="13.5">
      <c r="B308" s="213"/>
      <c r="C308" s="214"/>
      <c r="D308" s="189" t="s">
        <v>137</v>
      </c>
      <c r="E308" s="215" t="s">
        <v>21</v>
      </c>
      <c r="F308" s="216" t="s">
        <v>379</v>
      </c>
      <c r="G308" s="214"/>
      <c r="H308" s="217">
        <v>233.36152770000001</v>
      </c>
      <c r="I308" s="218"/>
      <c r="J308" s="214"/>
      <c r="K308" s="214"/>
      <c r="L308" s="219"/>
      <c r="M308" s="220"/>
      <c r="N308" s="221"/>
      <c r="O308" s="221"/>
      <c r="P308" s="221"/>
      <c r="Q308" s="221"/>
      <c r="R308" s="221"/>
      <c r="S308" s="221"/>
      <c r="T308" s="222"/>
      <c r="AT308" s="223" t="s">
        <v>137</v>
      </c>
      <c r="AU308" s="223" t="s">
        <v>77</v>
      </c>
      <c r="AV308" s="12" t="s">
        <v>79</v>
      </c>
      <c r="AW308" s="12" t="s">
        <v>139</v>
      </c>
      <c r="AX308" s="12" t="s">
        <v>70</v>
      </c>
      <c r="AY308" s="223" t="s">
        <v>128</v>
      </c>
    </row>
    <row r="309" spans="2:65" s="11" customFormat="1" ht="13.5">
      <c r="B309" s="202"/>
      <c r="C309" s="203"/>
      <c r="D309" s="189" t="s">
        <v>137</v>
      </c>
      <c r="E309" s="204" t="s">
        <v>21</v>
      </c>
      <c r="F309" s="205" t="s">
        <v>141</v>
      </c>
      <c r="G309" s="203"/>
      <c r="H309" s="206">
        <v>233.36152770000001</v>
      </c>
      <c r="I309" s="207"/>
      <c r="J309" s="203"/>
      <c r="K309" s="203"/>
      <c r="L309" s="208"/>
      <c r="M309" s="209"/>
      <c r="N309" s="210"/>
      <c r="O309" s="210"/>
      <c r="P309" s="210"/>
      <c r="Q309" s="210"/>
      <c r="R309" s="210"/>
      <c r="S309" s="210"/>
      <c r="T309" s="211"/>
      <c r="AT309" s="212" t="s">
        <v>137</v>
      </c>
      <c r="AU309" s="212" t="s">
        <v>77</v>
      </c>
      <c r="AV309" s="11" t="s">
        <v>134</v>
      </c>
      <c r="AW309" s="11" t="s">
        <v>139</v>
      </c>
      <c r="AX309" s="11" t="s">
        <v>77</v>
      </c>
      <c r="AY309" s="212" t="s">
        <v>128</v>
      </c>
    </row>
    <row r="310" spans="2:65" s="1" customFormat="1" ht="38.25" customHeight="1">
      <c r="B310" s="39"/>
      <c r="C310" s="177" t="s">
        <v>281</v>
      </c>
      <c r="D310" s="177" t="s">
        <v>129</v>
      </c>
      <c r="E310" s="178" t="s">
        <v>380</v>
      </c>
      <c r="F310" s="179" t="s">
        <v>381</v>
      </c>
      <c r="G310" s="180" t="s">
        <v>170</v>
      </c>
      <c r="H310" s="181">
        <v>1583.6690000000001</v>
      </c>
      <c r="I310" s="182"/>
      <c r="J310" s="183">
        <f>ROUND(I310*H310,2)</f>
        <v>0</v>
      </c>
      <c r="K310" s="179" t="s">
        <v>133</v>
      </c>
      <c r="L310" s="59"/>
      <c r="M310" s="184" t="s">
        <v>21</v>
      </c>
      <c r="N310" s="185" t="s">
        <v>41</v>
      </c>
      <c r="O310" s="40"/>
      <c r="P310" s="186">
        <f>O310*H310</f>
        <v>0</v>
      </c>
      <c r="Q310" s="186">
        <v>0</v>
      </c>
      <c r="R310" s="186">
        <f>Q310*H310</f>
        <v>0</v>
      </c>
      <c r="S310" s="186">
        <v>0</v>
      </c>
      <c r="T310" s="187">
        <f>S310*H310</f>
        <v>0</v>
      </c>
      <c r="AR310" s="22" t="s">
        <v>134</v>
      </c>
      <c r="AT310" s="22" t="s">
        <v>129</v>
      </c>
      <c r="AU310" s="22" t="s">
        <v>77</v>
      </c>
      <c r="AY310" s="22" t="s">
        <v>128</v>
      </c>
      <c r="BE310" s="188">
        <f>IF(N310="základní",J310,0)</f>
        <v>0</v>
      </c>
      <c r="BF310" s="188">
        <f>IF(N310="snížená",J310,0)</f>
        <v>0</v>
      </c>
      <c r="BG310" s="188">
        <f>IF(N310="zákl. přenesená",J310,0)</f>
        <v>0</v>
      </c>
      <c r="BH310" s="188">
        <f>IF(N310="sníž. přenesená",J310,0)</f>
        <v>0</v>
      </c>
      <c r="BI310" s="188">
        <f>IF(N310="nulová",J310,0)</f>
        <v>0</v>
      </c>
      <c r="BJ310" s="22" t="s">
        <v>77</v>
      </c>
      <c r="BK310" s="188">
        <f>ROUND(I310*H310,2)</f>
        <v>0</v>
      </c>
      <c r="BL310" s="22" t="s">
        <v>134</v>
      </c>
      <c r="BM310" s="22" t="s">
        <v>201</v>
      </c>
    </row>
    <row r="311" spans="2:65" s="12" customFormat="1" ht="13.5">
      <c r="B311" s="213"/>
      <c r="C311" s="214"/>
      <c r="D311" s="189" t="s">
        <v>137</v>
      </c>
      <c r="E311" s="215" t="s">
        <v>21</v>
      </c>
      <c r="F311" s="216" t="s">
        <v>382</v>
      </c>
      <c r="G311" s="214"/>
      <c r="H311" s="217">
        <v>1583.6693815000001</v>
      </c>
      <c r="I311" s="218"/>
      <c r="J311" s="214"/>
      <c r="K311" s="214"/>
      <c r="L311" s="219"/>
      <c r="M311" s="220"/>
      <c r="N311" s="221"/>
      <c r="O311" s="221"/>
      <c r="P311" s="221"/>
      <c r="Q311" s="221"/>
      <c r="R311" s="221"/>
      <c r="S311" s="221"/>
      <c r="T311" s="222"/>
      <c r="AT311" s="223" t="s">
        <v>137</v>
      </c>
      <c r="AU311" s="223" t="s">
        <v>77</v>
      </c>
      <c r="AV311" s="12" t="s">
        <v>79</v>
      </c>
      <c r="AW311" s="12" t="s">
        <v>139</v>
      </c>
      <c r="AX311" s="12" t="s">
        <v>70</v>
      </c>
      <c r="AY311" s="223" t="s">
        <v>128</v>
      </c>
    </row>
    <row r="312" spans="2:65" s="11" customFormat="1" ht="13.5">
      <c r="B312" s="202"/>
      <c r="C312" s="203"/>
      <c r="D312" s="189" t="s">
        <v>137</v>
      </c>
      <c r="E312" s="204" t="s">
        <v>21</v>
      </c>
      <c r="F312" s="205" t="s">
        <v>141</v>
      </c>
      <c r="G312" s="203"/>
      <c r="H312" s="206">
        <v>1583.6693815000001</v>
      </c>
      <c r="I312" s="207"/>
      <c r="J312" s="203"/>
      <c r="K312" s="203"/>
      <c r="L312" s="208"/>
      <c r="M312" s="209"/>
      <c r="N312" s="210"/>
      <c r="O312" s="210"/>
      <c r="P312" s="210"/>
      <c r="Q312" s="210"/>
      <c r="R312" s="210"/>
      <c r="S312" s="210"/>
      <c r="T312" s="211"/>
      <c r="AT312" s="212" t="s">
        <v>137</v>
      </c>
      <c r="AU312" s="212" t="s">
        <v>77</v>
      </c>
      <c r="AV312" s="11" t="s">
        <v>134</v>
      </c>
      <c r="AW312" s="11" t="s">
        <v>139</v>
      </c>
      <c r="AX312" s="11" t="s">
        <v>77</v>
      </c>
      <c r="AY312" s="212" t="s">
        <v>128</v>
      </c>
    </row>
    <row r="313" spans="2:65" s="1" customFormat="1" ht="127.5" customHeight="1">
      <c r="B313" s="39"/>
      <c r="C313" s="177" t="s">
        <v>383</v>
      </c>
      <c r="D313" s="177" t="s">
        <v>129</v>
      </c>
      <c r="E313" s="178" t="s">
        <v>384</v>
      </c>
      <c r="F313" s="179" t="s">
        <v>385</v>
      </c>
      <c r="G313" s="180" t="s">
        <v>170</v>
      </c>
      <c r="H313" s="181">
        <v>1583.6690000000001</v>
      </c>
      <c r="I313" s="182"/>
      <c r="J313" s="183">
        <f>ROUND(I313*H313,2)</f>
        <v>0</v>
      </c>
      <c r="K313" s="179" t="s">
        <v>133</v>
      </c>
      <c r="L313" s="59"/>
      <c r="M313" s="184" t="s">
        <v>21</v>
      </c>
      <c r="N313" s="185" t="s">
        <v>41</v>
      </c>
      <c r="O313" s="40"/>
      <c r="P313" s="186">
        <f>O313*H313</f>
        <v>0</v>
      </c>
      <c r="Q313" s="186">
        <v>0</v>
      </c>
      <c r="R313" s="186">
        <f>Q313*H313</f>
        <v>0</v>
      </c>
      <c r="S313" s="186">
        <v>0</v>
      </c>
      <c r="T313" s="187">
        <f>S313*H313</f>
        <v>0</v>
      </c>
      <c r="AR313" s="22" t="s">
        <v>134</v>
      </c>
      <c r="AT313" s="22" t="s">
        <v>129</v>
      </c>
      <c r="AU313" s="22" t="s">
        <v>77</v>
      </c>
      <c r="AY313" s="22" t="s">
        <v>128</v>
      </c>
      <c r="BE313" s="188">
        <f>IF(N313="základní",J313,0)</f>
        <v>0</v>
      </c>
      <c r="BF313" s="188">
        <f>IF(N313="snížená",J313,0)</f>
        <v>0</v>
      </c>
      <c r="BG313" s="188">
        <f>IF(N313="zákl. přenesená",J313,0)</f>
        <v>0</v>
      </c>
      <c r="BH313" s="188">
        <f>IF(N313="sníž. přenesená",J313,0)</f>
        <v>0</v>
      </c>
      <c r="BI313" s="188">
        <f>IF(N313="nulová",J313,0)</f>
        <v>0</v>
      </c>
      <c r="BJ313" s="22" t="s">
        <v>77</v>
      </c>
      <c r="BK313" s="188">
        <f>ROUND(I313*H313,2)</f>
        <v>0</v>
      </c>
      <c r="BL313" s="22" t="s">
        <v>134</v>
      </c>
      <c r="BM313" s="22" t="s">
        <v>386</v>
      </c>
    </row>
    <row r="314" spans="2:65" s="12" customFormat="1" ht="13.5">
      <c r="B314" s="213"/>
      <c r="C314" s="214"/>
      <c r="D314" s="189" t="s">
        <v>137</v>
      </c>
      <c r="E314" s="215" t="s">
        <v>21</v>
      </c>
      <c r="F314" s="216" t="s">
        <v>387</v>
      </c>
      <c r="G314" s="214"/>
      <c r="H314" s="217">
        <v>1583.6693815000001</v>
      </c>
      <c r="I314" s="218"/>
      <c r="J314" s="214"/>
      <c r="K314" s="214"/>
      <c r="L314" s="219"/>
      <c r="M314" s="220"/>
      <c r="N314" s="221"/>
      <c r="O314" s="221"/>
      <c r="P314" s="221"/>
      <c r="Q314" s="221"/>
      <c r="R314" s="221"/>
      <c r="S314" s="221"/>
      <c r="T314" s="222"/>
      <c r="AT314" s="223" t="s">
        <v>137</v>
      </c>
      <c r="AU314" s="223" t="s">
        <v>77</v>
      </c>
      <c r="AV314" s="12" t="s">
        <v>79</v>
      </c>
      <c r="AW314" s="12" t="s">
        <v>139</v>
      </c>
      <c r="AX314" s="12" t="s">
        <v>70</v>
      </c>
      <c r="AY314" s="223" t="s">
        <v>128</v>
      </c>
    </row>
    <row r="315" spans="2:65" s="11" customFormat="1" ht="13.5">
      <c r="B315" s="202"/>
      <c r="C315" s="203"/>
      <c r="D315" s="189" t="s">
        <v>137</v>
      </c>
      <c r="E315" s="204" t="s">
        <v>21</v>
      </c>
      <c r="F315" s="205" t="s">
        <v>141</v>
      </c>
      <c r="G315" s="203"/>
      <c r="H315" s="206">
        <v>1583.6693815000001</v>
      </c>
      <c r="I315" s="207"/>
      <c r="J315" s="203"/>
      <c r="K315" s="203"/>
      <c r="L315" s="208"/>
      <c r="M315" s="209"/>
      <c r="N315" s="210"/>
      <c r="O315" s="210"/>
      <c r="P315" s="210"/>
      <c r="Q315" s="210"/>
      <c r="R315" s="210"/>
      <c r="S315" s="210"/>
      <c r="T315" s="211"/>
      <c r="AT315" s="212" t="s">
        <v>137</v>
      </c>
      <c r="AU315" s="212" t="s">
        <v>77</v>
      </c>
      <c r="AV315" s="11" t="s">
        <v>134</v>
      </c>
      <c r="AW315" s="11" t="s">
        <v>139</v>
      </c>
      <c r="AX315" s="11" t="s">
        <v>77</v>
      </c>
      <c r="AY315" s="212" t="s">
        <v>128</v>
      </c>
    </row>
    <row r="316" spans="2:65" s="1" customFormat="1" ht="16.5" customHeight="1">
      <c r="B316" s="39"/>
      <c r="C316" s="177" t="s">
        <v>288</v>
      </c>
      <c r="D316" s="177" t="s">
        <v>129</v>
      </c>
      <c r="E316" s="178" t="s">
        <v>388</v>
      </c>
      <c r="F316" s="179" t="s">
        <v>389</v>
      </c>
      <c r="G316" s="180" t="s">
        <v>313</v>
      </c>
      <c r="H316" s="181">
        <v>12.443</v>
      </c>
      <c r="I316" s="182"/>
      <c r="J316" s="183">
        <f>ROUND(I316*H316,2)</f>
        <v>0</v>
      </c>
      <c r="K316" s="179" t="s">
        <v>133</v>
      </c>
      <c r="L316" s="59"/>
      <c r="M316" s="184" t="s">
        <v>21</v>
      </c>
      <c r="N316" s="185" t="s">
        <v>41</v>
      </c>
      <c r="O316" s="40"/>
      <c r="P316" s="186">
        <f>O316*H316</f>
        <v>0</v>
      </c>
      <c r="Q316" s="186">
        <v>0</v>
      </c>
      <c r="R316" s="186">
        <f>Q316*H316</f>
        <v>0</v>
      </c>
      <c r="S316" s="186">
        <v>0</v>
      </c>
      <c r="T316" s="187">
        <f>S316*H316</f>
        <v>0</v>
      </c>
      <c r="AR316" s="22" t="s">
        <v>134</v>
      </c>
      <c r="AT316" s="22" t="s">
        <v>129</v>
      </c>
      <c r="AU316" s="22" t="s">
        <v>77</v>
      </c>
      <c r="AY316" s="22" t="s">
        <v>128</v>
      </c>
      <c r="BE316" s="188">
        <f>IF(N316="základní",J316,0)</f>
        <v>0</v>
      </c>
      <c r="BF316" s="188">
        <f>IF(N316="snížená",J316,0)</f>
        <v>0</v>
      </c>
      <c r="BG316" s="188">
        <f>IF(N316="zákl. přenesená",J316,0)</f>
        <v>0</v>
      </c>
      <c r="BH316" s="188">
        <f>IF(N316="sníž. přenesená",J316,0)</f>
        <v>0</v>
      </c>
      <c r="BI316" s="188">
        <f>IF(N316="nulová",J316,0)</f>
        <v>0</v>
      </c>
      <c r="BJ316" s="22" t="s">
        <v>77</v>
      </c>
      <c r="BK316" s="188">
        <f>ROUND(I316*H316,2)</f>
        <v>0</v>
      </c>
      <c r="BL316" s="22" t="s">
        <v>134</v>
      </c>
      <c r="BM316" s="22" t="s">
        <v>390</v>
      </c>
    </row>
    <row r="317" spans="2:65" s="9" customFormat="1" ht="37.35" customHeight="1">
      <c r="B317" s="163"/>
      <c r="C317" s="164"/>
      <c r="D317" s="165" t="s">
        <v>69</v>
      </c>
      <c r="E317" s="166" t="s">
        <v>391</v>
      </c>
      <c r="F317" s="166" t="s">
        <v>392</v>
      </c>
      <c r="G317" s="164"/>
      <c r="H317" s="164"/>
      <c r="I317" s="167"/>
      <c r="J317" s="168">
        <f>BK317</f>
        <v>0</v>
      </c>
      <c r="K317" s="164"/>
      <c r="L317" s="169"/>
      <c r="M317" s="170"/>
      <c r="N317" s="171"/>
      <c r="O317" s="171"/>
      <c r="P317" s="172">
        <f>SUM(P318:P364)</f>
        <v>0</v>
      </c>
      <c r="Q317" s="171"/>
      <c r="R317" s="172">
        <f>SUM(R318:R364)</f>
        <v>0</v>
      </c>
      <c r="S317" s="171"/>
      <c r="T317" s="173">
        <f>SUM(T318:T364)</f>
        <v>0</v>
      </c>
      <c r="AR317" s="174" t="s">
        <v>77</v>
      </c>
      <c r="AT317" s="175" t="s">
        <v>69</v>
      </c>
      <c r="AU317" s="175" t="s">
        <v>70</v>
      </c>
      <c r="AY317" s="174" t="s">
        <v>128</v>
      </c>
      <c r="BK317" s="176">
        <f>SUM(BK318:BK364)</f>
        <v>0</v>
      </c>
    </row>
    <row r="318" spans="2:65" s="1" customFormat="1" ht="16.5" customHeight="1">
      <c r="B318" s="39"/>
      <c r="C318" s="177" t="s">
        <v>393</v>
      </c>
      <c r="D318" s="177" t="s">
        <v>129</v>
      </c>
      <c r="E318" s="178" t="s">
        <v>394</v>
      </c>
      <c r="F318" s="179" t="s">
        <v>395</v>
      </c>
      <c r="G318" s="180" t="s">
        <v>170</v>
      </c>
      <c r="H318" s="181">
        <v>155.72499999999999</v>
      </c>
      <c r="I318" s="182"/>
      <c r="J318" s="183">
        <f>ROUND(I318*H318,2)</f>
        <v>0</v>
      </c>
      <c r="K318" s="179" t="s">
        <v>133</v>
      </c>
      <c r="L318" s="59"/>
      <c r="M318" s="184" t="s">
        <v>21</v>
      </c>
      <c r="N318" s="185" t="s">
        <v>41</v>
      </c>
      <c r="O318" s="40"/>
      <c r="P318" s="186">
        <f>O318*H318</f>
        <v>0</v>
      </c>
      <c r="Q318" s="186">
        <v>0</v>
      </c>
      <c r="R318" s="186">
        <f>Q318*H318</f>
        <v>0</v>
      </c>
      <c r="S318" s="186">
        <v>0</v>
      </c>
      <c r="T318" s="187">
        <f>S318*H318</f>
        <v>0</v>
      </c>
      <c r="AR318" s="22" t="s">
        <v>134</v>
      </c>
      <c r="AT318" s="22" t="s">
        <v>129</v>
      </c>
      <c r="AU318" s="22" t="s">
        <v>77</v>
      </c>
      <c r="AY318" s="22" t="s">
        <v>128</v>
      </c>
      <c r="BE318" s="188">
        <f>IF(N318="základní",J318,0)</f>
        <v>0</v>
      </c>
      <c r="BF318" s="188">
        <f>IF(N318="snížená",J318,0)</f>
        <v>0</v>
      </c>
      <c r="BG318" s="188">
        <f>IF(N318="zákl. přenesená",J318,0)</f>
        <v>0</v>
      </c>
      <c r="BH318" s="188">
        <f>IF(N318="sníž. přenesená",J318,0)</f>
        <v>0</v>
      </c>
      <c r="BI318" s="188">
        <f>IF(N318="nulová",J318,0)</f>
        <v>0</v>
      </c>
      <c r="BJ318" s="22" t="s">
        <v>77</v>
      </c>
      <c r="BK318" s="188">
        <f>ROUND(I318*H318,2)</f>
        <v>0</v>
      </c>
      <c r="BL318" s="22" t="s">
        <v>134</v>
      </c>
      <c r="BM318" s="22" t="s">
        <v>396</v>
      </c>
    </row>
    <row r="319" spans="2:65" s="10" customFormat="1" ht="13.5">
      <c r="B319" s="192"/>
      <c r="C319" s="193"/>
      <c r="D319" s="189" t="s">
        <v>137</v>
      </c>
      <c r="E319" s="194" t="s">
        <v>21</v>
      </c>
      <c r="F319" s="195" t="s">
        <v>397</v>
      </c>
      <c r="G319" s="193"/>
      <c r="H319" s="194" t="s">
        <v>21</v>
      </c>
      <c r="I319" s="196"/>
      <c r="J319" s="193"/>
      <c r="K319" s="193"/>
      <c r="L319" s="197"/>
      <c r="M319" s="198"/>
      <c r="N319" s="199"/>
      <c r="O319" s="199"/>
      <c r="P319" s="199"/>
      <c r="Q319" s="199"/>
      <c r="R319" s="199"/>
      <c r="S319" s="199"/>
      <c r="T319" s="200"/>
      <c r="AT319" s="201" t="s">
        <v>137</v>
      </c>
      <c r="AU319" s="201" t="s">
        <v>77</v>
      </c>
      <c r="AV319" s="10" t="s">
        <v>77</v>
      </c>
      <c r="AW319" s="10" t="s">
        <v>139</v>
      </c>
      <c r="AX319" s="10" t="s">
        <v>70</v>
      </c>
      <c r="AY319" s="201" t="s">
        <v>128</v>
      </c>
    </row>
    <row r="320" spans="2:65" s="12" customFormat="1" ht="13.5">
      <c r="B320" s="213"/>
      <c r="C320" s="214"/>
      <c r="D320" s="189" t="s">
        <v>137</v>
      </c>
      <c r="E320" s="215" t="s">
        <v>21</v>
      </c>
      <c r="F320" s="216" t="s">
        <v>398</v>
      </c>
      <c r="G320" s="214"/>
      <c r="H320" s="217">
        <v>65.075000000000003</v>
      </c>
      <c r="I320" s="218"/>
      <c r="J320" s="214"/>
      <c r="K320" s="214"/>
      <c r="L320" s="219"/>
      <c r="M320" s="220"/>
      <c r="N320" s="221"/>
      <c r="O320" s="221"/>
      <c r="P320" s="221"/>
      <c r="Q320" s="221"/>
      <c r="R320" s="221"/>
      <c r="S320" s="221"/>
      <c r="T320" s="222"/>
      <c r="AT320" s="223" t="s">
        <v>137</v>
      </c>
      <c r="AU320" s="223" t="s">
        <v>77</v>
      </c>
      <c r="AV320" s="12" t="s">
        <v>79</v>
      </c>
      <c r="AW320" s="12" t="s">
        <v>139</v>
      </c>
      <c r="AX320" s="12" t="s">
        <v>70</v>
      </c>
      <c r="AY320" s="223" t="s">
        <v>128</v>
      </c>
    </row>
    <row r="321" spans="2:65" s="12" customFormat="1" ht="13.5">
      <c r="B321" s="213"/>
      <c r="C321" s="214"/>
      <c r="D321" s="189" t="s">
        <v>137</v>
      </c>
      <c r="E321" s="215" t="s">
        <v>21</v>
      </c>
      <c r="F321" s="216" t="s">
        <v>399</v>
      </c>
      <c r="G321" s="214"/>
      <c r="H321" s="217">
        <v>20.2</v>
      </c>
      <c r="I321" s="218"/>
      <c r="J321" s="214"/>
      <c r="K321" s="214"/>
      <c r="L321" s="219"/>
      <c r="M321" s="220"/>
      <c r="N321" s="221"/>
      <c r="O321" s="221"/>
      <c r="P321" s="221"/>
      <c r="Q321" s="221"/>
      <c r="R321" s="221"/>
      <c r="S321" s="221"/>
      <c r="T321" s="222"/>
      <c r="AT321" s="223" t="s">
        <v>137</v>
      </c>
      <c r="AU321" s="223" t="s">
        <v>77</v>
      </c>
      <c r="AV321" s="12" t="s">
        <v>79</v>
      </c>
      <c r="AW321" s="12" t="s">
        <v>139</v>
      </c>
      <c r="AX321" s="12" t="s">
        <v>70</v>
      </c>
      <c r="AY321" s="223" t="s">
        <v>128</v>
      </c>
    </row>
    <row r="322" spans="2:65" s="12" customFormat="1" ht="13.5">
      <c r="B322" s="213"/>
      <c r="C322" s="214"/>
      <c r="D322" s="189" t="s">
        <v>137</v>
      </c>
      <c r="E322" s="215" t="s">
        <v>21</v>
      </c>
      <c r="F322" s="216" t="s">
        <v>400</v>
      </c>
      <c r="G322" s="214"/>
      <c r="H322" s="217">
        <v>20</v>
      </c>
      <c r="I322" s="218"/>
      <c r="J322" s="214"/>
      <c r="K322" s="214"/>
      <c r="L322" s="219"/>
      <c r="M322" s="220"/>
      <c r="N322" s="221"/>
      <c r="O322" s="221"/>
      <c r="P322" s="221"/>
      <c r="Q322" s="221"/>
      <c r="R322" s="221"/>
      <c r="S322" s="221"/>
      <c r="T322" s="222"/>
      <c r="AT322" s="223" t="s">
        <v>137</v>
      </c>
      <c r="AU322" s="223" t="s">
        <v>77</v>
      </c>
      <c r="AV322" s="12" t="s">
        <v>79</v>
      </c>
      <c r="AW322" s="12" t="s">
        <v>139</v>
      </c>
      <c r="AX322" s="12" t="s">
        <v>70</v>
      </c>
      <c r="AY322" s="223" t="s">
        <v>128</v>
      </c>
    </row>
    <row r="323" spans="2:65" s="12" customFormat="1" ht="13.5">
      <c r="B323" s="213"/>
      <c r="C323" s="214"/>
      <c r="D323" s="189" t="s">
        <v>137</v>
      </c>
      <c r="E323" s="215" t="s">
        <v>21</v>
      </c>
      <c r="F323" s="216" t="s">
        <v>401</v>
      </c>
      <c r="G323" s="214"/>
      <c r="H323" s="217">
        <v>50.45</v>
      </c>
      <c r="I323" s="218"/>
      <c r="J323" s="214"/>
      <c r="K323" s="214"/>
      <c r="L323" s="219"/>
      <c r="M323" s="220"/>
      <c r="N323" s="221"/>
      <c r="O323" s="221"/>
      <c r="P323" s="221"/>
      <c r="Q323" s="221"/>
      <c r="R323" s="221"/>
      <c r="S323" s="221"/>
      <c r="T323" s="222"/>
      <c r="AT323" s="223" t="s">
        <v>137</v>
      </c>
      <c r="AU323" s="223" t="s">
        <v>77</v>
      </c>
      <c r="AV323" s="12" t="s">
        <v>79</v>
      </c>
      <c r="AW323" s="12" t="s">
        <v>139</v>
      </c>
      <c r="AX323" s="12" t="s">
        <v>70</v>
      </c>
      <c r="AY323" s="223" t="s">
        <v>128</v>
      </c>
    </row>
    <row r="324" spans="2:65" s="11" customFormat="1" ht="13.5">
      <c r="B324" s="202"/>
      <c r="C324" s="203"/>
      <c r="D324" s="189" t="s">
        <v>137</v>
      </c>
      <c r="E324" s="204" t="s">
        <v>21</v>
      </c>
      <c r="F324" s="205" t="s">
        <v>141</v>
      </c>
      <c r="G324" s="203"/>
      <c r="H324" s="206">
        <v>155.72499999999999</v>
      </c>
      <c r="I324" s="207"/>
      <c r="J324" s="203"/>
      <c r="K324" s="203"/>
      <c r="L324" s="208"/>
      <c r="M324" s="209"/>
      <c r="N324" s="210"/>
      <c r="O324" s="210"/>
      <c r="P324" s="210"/>
      <c r="Q324" s="210"/>
      <c r="R324" s="210"/>
      <c r="S324" s="210"/>
      <c r="T324" s="211"/>
      <c r="AT324" s="212" t="s">
        <v>137</v>
      </c>
      <c r="AU324" s="212" t="s">
        <v>77</v>
      </c>
      <c r="AV324" s="11" t="s">
        <v>134</v>
      </c>
      <c r="AW324" s="11" t="s">
        <v>139</v>
      </c>
      <c r="AX324" s="11" t="s">
        <v>77</v>
      </c>
      <c r="AY324" s="212" t="s">
        <v>128</v>
      </c>
    </row>
    <row r="325" spans="2:65" s="1" customFormat="1" ht="16.5" customHeight="1">
      <c r="B325" s="39"/>
      <c r="C325" s="177" t="s">
        <v>293</v>
      </c>
      <c r="D325" s="177" t="s">
        <v>129</v>
      </c>
      <c r="E325" s="178" t="s">
        <v>402</v>
      </c>
      <c r="F325" s="179" t="s">
        <v>403</v>
      </c>
      <c r="G325" s="180" t="s">
        <v>170</v>
      </c>
      <c r="H325" s="181">
        <v>311.45</v>
      </c>
      <c r="I325" s="182"/>
      <c r="J325" s="183">
        <f>ROUND(I325*H325,2)</f>
        <v>0</v>
      </c>
      <c r="K325" s="179" t="s">
        <v>133</v>
      </c>
      <c r="L325" s="59"/>
      <c r="M325" s="184" t="s">
        <v>21</v>
      </c>
      <c r="N325" s="185" t="s">
        <v>41</v>
      </c>
      <c r="O325" s="40"/>
      <c r="P325" s="186">
        <f>O325*H325</f>
        <v>0</v>
      </c>
      <c r="Q325" s="186">
        <v>0</v>
      </c>
      <c r="R325" s="186">
        <f>Q325*H325</f>
        <v>0</v>
      </c>
      <c r="S325" s="186">
        <v>0</v>
      </c>
      <c r="T325" s="187">
        <f>S325*H325</f>
        <v>0</v>
      </c>
      <c r="AR325" s="22" t="s">
        <v>134</v>
      </c>
      <c r="AT325" s="22" t="s">
        <v>129</v>
      </c>
      <c r="AU325" s="22" t="s">
        <v>77</v>
      </c>
      <c r="AY325" s="22" t="s">
        <v>128</v>
      </c>
      <c r="BE325" s="188">
        <f>IF(N325="základní",J325,0)</f>
        <v>0</v>
      </c>
      <c r="BF325" s="188">
        <f>IF(N325="snížená",J325,0)</f>
        <v>0</v>
      </c>
      <c r="BG325" s="188">
        <f>IF(N325="zákl. přenesená",J325,0)</f>
        <v>0</v>
      </c>
      <c r="BH325" s="188">
        <f>IF(N325="sníž. přenesená",J325,0)</f>
        <v>0</v>
      </c>
      <c r="BI325" s="188">
        <f>IF(N325="nulová",J325,0)</f>
        <v>0</v>
      </c>
      <c r="BJ325" s="22" t="s">
        <v>77</v>
      </c>
      <c r="BK325" s="188">
        <f>ROUND(I325*H325,2)</f>
        <v>0</v>
      </c>
      <c r="BL325" s="22" t="s">
        <v>134</v>
      </c>
      <c r="BM325" s="22" t="s">
        <v>404</v>
      </c>
    </row>
    <row r="326" spans="2:65" s="10" customFormat="1" ht="13.5">
      <c r="B326" s="192"/>
      <c r="C326" s="193"/>
      <c r="D326" s="189" t="s">
        <v>137</v>
      </c>
      <c r="E326" s="194" t="s">
        <v>21</v>
      </c>
      <c r="F326" s="195" t="s">
        <v>405</v>
      </c>
      <c r="G326" s="193"/>
      <c r="H326" s="194" t="s">
        <v>21</v>
      </c>
      <c r="I326" s="196"/>
      <c r="J326" s="193"/>
      <c r="K326" s="193"/>
      <c r="L326" s="197"/>
      <c r="M326" s="198"/>
      <c r="N326" s="199"/>
      <c r="O326" s="199"/>
      <c r="P326" s="199"/>
      <c r="Q326" s="199"/>
      <c r="R326" s="199"/>
      <c r="S326" s="199"/>
      <c r="T326" s="200"/>
      <c r="AT326" s="201" t="s">
        <v>137</v>
      </c>
      <c r="AU326" s="201" t="s">
        <v>77</v>
      </c>
      <c r="AV326" s="10" t="s">
        <v>77</v>
      </c>
      <c r="AW326" s="10" t="s">
        <v>139</v>
      </c>
      <c r="AX326" s="10" t="s">
        <v>70</v>
      </c>
      <c r="AY326" s="201" t="s">
        <v>128</v>
      </c>
    </row>
    <row r="327" spans="2:65" s="12" customFormat="1" ht="13.5">
      <c r="B327" s="213"/>
      <c r="C327" s="214"/>
      <c r="D327" s="189" t="s">
        <v>137</v>
      </c>
      <c r="E327" s="215" t="s">
        <v>21</v>
      </c>
      <c r="F327" s="216" t="s">
        <v>406</v>
      </c>
      <c r="G327" s="214"/>
      <c r="H327" s="217">
        <v>130.15</v>
      </c>
      <c r="I327" s="218"/>
      <c r="J327" s="214"/>
      <c r="K327" s="214"/>
      <c r="L327" s="219"/>
      <c r="M327" s="220"/>
      <c r="N327" s="221"/>
      <c r="O327" s="221"/>
      <c r="P327" s="221"/>
      <c r="Q327" s="221"/>
      <c r="R327" s="221"/>
      <c r="S327" s="221"/>
      <c r="T327" s="222"/>
      <c r="AT327" s="223" t="s">
        <v>137</v>
      </c>
      <c r="AU327" s="223" t="s">
        <v>77</v>
      </c>
      <c r="AV327" s="12" t="s">
        <v>79</v>
      </c>
      <c r="AW327" s="12" t="s">
        <v>139</v>
      </c>
      <c r="AX327" s="12" t="s">
        <v>70</v>
      </c>
      <c r="AY327" s="223" t="s">
        <v>128</v>
      </c>
    </row>
    <row r="328" spans="2:65" s="12" customFormat="1" ht="13.5">
      <c r="B328" s="213"/>
      <c r="C328" s="214"/>
      <c r="D328" s="189" t="s">
        <v>137</v>
      </c>
      <c r="E328" s="215" t="s">
        <v>21</v>
      </c>
      <c r="F328" s="216" t="s">
        <v>407</v>
      </c>
      <c r="G328" s="214"/>
      <c r="H328" s="217">
        <v>40.4</v>
      </c>
      <c r="I328" s="218"/>
      <c r="J328" s="214"/>
      <c r="K328" s="214"/>
      <c r="L328" s="219"/>
      <c r="M328" s="220"/>
      <c r="N328" s="221"/>
      <c r="O328" s="221"/>
      <c r="P328" s="221"/>
      <c r="Q328" s="221"/>
      <c r="R328" s="221"/>
      <c r="S328" s="221"/>
      <c r="T328" s="222"/>
      <c r="AT328" s="223" t="s">
        <v>137</v>
      </c>
      <c r="AU328" s="223" t="s">
        <v>77</v>
      </c>
      <c r="AV328" s="12" t="s">
        <v>79</v>
      </c>
      <c r="AW328" s="12" t="s">
        <v>139</v>
      </c>
      <c r="AX328" s="12" t="s">
        <v>70</v>
      </c>
      <c r="AY328" s="223" t="s">
        <v>128</v>
      </c>
    </row>
    <row r="329" spans="2:65" s="12" customFormat="1" ht="13.5">
      <c r="B329" s="213"/>
      <c r="C329" s="214"/>
      <c r="D329" s="189" t="s">
        <v>137</v>
      </c>
      <c r="E329" s="215" t="s">
        <v>21</v>
      </c>
      <c r="F329" s="216" t="s">
        <v>408</v>
      </c>
      <c r="G329" s="214"/>
      <c r="H329" s="217">
        <v>40</v>
      </c>
      <c r="I329" s="218"/>
      <c r="J329" s="214"/>
      <c r="K329" s="214"/>
      <c r="L329" s="219"/>
      <c r="M329" s="220"/>
      <c r="N329" s="221"/>
      <c r="O329" s="221"/>
      <c r="P329" s="221"/>
      <c r="Q329" s="221"/>
      <c r="R329" s="221"/>
      <c r="S329" s="221"/>
      <c r="T329" s="222"/>
      <c r="AT329" s="223" t="s">
        <v>137</v>
      </c>
      <c r="AU329" s="223" t="s">
        <v>77</v>
      </c>
      <c r="AV329" s="12" t="s">
        <v>79</v>
      </c>
      <c r="AW329" s="12" t="s">
        <v>139</v>
      </c>
      <c r="AX329" s="12" t="s">
        <v>70</v>
      </c>
      <c r="AY329" s="223" t="s">
        <v>128</v>
      </c>
    </row>
    <row r="330" spans="2:65" s="12" customFormat="1" ht="13.5">
      <c r="B330" s="213"/>
      <c r="C330" s="214"/>
      <c r="D330" s="189" t="s">
        <v>137</v>
      </c>
      <c r="E330" s="215" t="s">
        <v>21</v>
      </c>
      <c r="F330" s="216" t="s">
        <v>409</v>
      </c>
      <c r="G330" s="214"/>
      <c r="H330" s="217">
        <v>100.9</v>
      </c>
      <c r="I330" s="218"/>
      <c r="J330" s="214"/>
      <c r="K330" s="214"/>
      <c r="L330" s="219"/>
      <c r="M330" s="220"/>
      <c r="N330" s="221"/>
      <c r="O330" s="221"/>
      <c r="P330" s="221"/>
      <c r="Q330" s="221"/>
      <c r="R330" s="221"/>
      <c r="S330" s="221"/>
      <c r="T330" s="222"/>
      <c r="AT330" s="223" t="s">
        <v>137</v>
      </c>
      <c r="AU330" s="223" t="s">
        <v>77</v>
      </c>
      <c r="AV330" s="12" t="s">
        <v>79</v>
      </c>
      <c r="AW330" s="12" t="s">
        <v>139</v>
      </c>
      <c r="AX330" s="12" t="s">
        <v>70</v>
      </c>
      <c r="AY330" s="223" t="s">
        <v>128</v>
      </c>
    </row>
    <row r="331" spans="2:65" s="11" customFormat="1" ht="13.5">
      <c r="B331" s="202"/>
      <c r="C331" s="203"/>
      <c r="D331" s="189" t="s">
        <v>137</v>
      </c>
      <c r="E331" s="204" t="s">
        <v>21</v>
      </c>
      <c r="F331" s="205" t="s">
        <v>141</v>
      </c>
      <c r="G331" s="203"/>
      <c r="H331" s="206">
        <v>311.45</v>
      </c>
      <c r="I331" s="207"/>
      <c r="J331" s="203"/>
      <c r="K331" s="203"/>
      <c r="L331" s="208"/>
      <c r="M331" s="209"/>
      <c r="N331" s="210"/>
      <c r="O331" s="210"/>
      <c r="P331" s="210"/>
      <c r="Q331" s="210"/>
      <c r="R331" s="210"/>
      <c r="S331" s="210"/>
      <c r="T331" s="211"/>
      <c r="AT331" s="212" t="s">
        <v>137</v>
      </c>
      <c r="AU331" s="212" t="s">
        <v>77</v>
      </c>
      <c r="AV331" s="11" t="s">
        <v>134</v>
      </c>
      <c r="AW331" s="11" t="s">
        <v>139</v>
      </c>
      <c r="AX331" s="11" t="s">
        <v>77</v>
      </c>
      <c r="AY331" s="212" t="s">
        <v>128</v>
      </c>
    </row>
    <row r="332" spans="2:65" s="1" customFormat="1" ht="16.5" customHeight="1">
      <c r="B332" s="39"/>
      <c r="C332" s="177" t="s">
        <v>410</v>
      </c>
      <c r="D332" s="177" t="s">
        <v>129</v>
      </c>
      <c r="E332" s="178" t="s">
        <v>411</v>
      </c>
      <c r="F332" s="179" t="s">
        <v>412</v>
      </c>
      <c r="G332" s="180" t="s">
        <v>413</v>
      </c>
      <c r="H332" s="181">
        <v>13.571</v>
      </c>
      <c r="I332" s="182"/>
      <c r="J332" s="183">
        <f>ROUND(I332*H332,2)</f>
        <v>0</v>
      </c>
      <c r="K332" s="179" t="s">
        <v>133</v>
      </c>
      <c r="L332" s="59"/>
      <c r="M332" s="184" t="s">
        <v>21</v>
      </c>
      <c r="N332" s="185" t="s">
        <v>41</v>
      </c>
      <c r="O332" s="40"/>
      <c r="P332" s="186">
        <f>O332*H332</f>
        <v>0</v>
      </c>
      <c r="Q332" s="186">
        <v>0</v>
      </c>
      <c r="R332" s="186">
        <f>Q332*H332</f>
        <v>0</v>
      </c>
      <c r="S332" s="186">
        <v>0</v>
      </c>
      <c r="T332" s="187">
        <f>S332*H332</f>
        <v>0</v>
      </c>
      <c r="AR332" s="22" t="s">
        <v>134</v>
      </c>
      <c r="AT332" s="22" t="s">
        <v>129</v>
      </c>
      <c r="AU332" s="22" t="s">
        <v>77</v>
      </c>
      <c r="AY332" s="22" t="s">
        <v>128</v>
      </c>
      <c r="BE332" s="188">
        <f>IF(N332="základní",J332,0)</f>
        <v>0</v>
      </c>
      <c r="BF332" s="188">
        <f>IF(N332="snížená",J332,0)</f>
        <v>0</v>
      </c>
      <c r="BG332" s="188">
        <f>IF(N332="zákl. přenesená",J332,0)</f>
        <v>0</v>
      </c>
      <c r="BH332" s="188">
        <f>IF(N332="sníž. přenesená",J332,0)</f>
        <v>0</v>
      </c>
      <c r="BI332" s="188">
        <f>IF(N332="nulová",J332,0)</f>
        <v>0</v>
      </c>
      <c r="BJ332" s="22" t="s">
        <v>77</v>
      </c>
      <c r="BK332" s="188">
        <f>ROUND(I332*H332,2)</f>
        <v>0</v>
      </c>
      <c r="BL332" s="22" t="s">
        <v>134</v>
      </c>
      <c r="BM332" s="22" t="s">
        <v>414</v>
      </c>
    </row>
    <row r="333" spans="2:65" s="1" customFormat="1" ht="27">
      <c r="B333" s="39"/>
      <c r="C333" s="61"/>
      <c r="D333" s="189" t="s">
        <v>135</v>
      </c>
      <c r="E333" s="61"/>
      <c r="F333" s="190" t="s">
        <v>415</v>
      </c>
      <c r="G333" s="61"/>
      <c r="H333" s="61"/>
      <c r="I333" s="150"/>
      <c r="J333" s="61"/>
      <c r="K333" s="61"/>
      <c r="L333" s="59"/>
      <c r="M333" s="191"/>
      <c r="N333" s="40"/>
      <c r="O333" s="40"/>
      <c r="P333" s="40"/>
      <c r="Q333" s="40"/>
      <c r="R333" s="40"/>
      <c r="S333" s="40"/>
      <c r="T333" s="76"/>
      <c r="AT333" s="22" t="s">
        <v>135</v>
      </c>
      <c r="AU333" s="22" t="s">
        <v>77</v>
      </c>
    </row>
    <row r="334" spans="2:65" s="10" customFormat="1" ht="13.5">
      <c r="B334" s="192"/>
      <c r="C334" s="193"/>
      <c r="D334" s="189" t="s">
        <v>137</v>
      </c>
      <c r="E334" s="194" t="s">
        <v>21</v>
      </c>
      <c r="F334" s="195" t="s">
        <v>416</v>
      </c>
      <c r="G334" s="193"/>
      <c r="H334" s="194" t="s">
        <v>21</v>
      </c>
      <c r="I334" s="196"/>
      <c r="J334" s="193"/>
      <c r="K334" s="193"/>
      <c r="L334" s="197"/>
      <c r="M334" s="198"/>
      <c r="N334" s="199"/>
      <c r="O334" s="199"/>
      <c r="P334" s="199"/>
      <c r="Q334" s="199"/>
      <c r="R334" s="199"/>
      <c r="S334" s="199"/>
      <c r="T334" s="200"/>
      <c r="AT334" s="201" t="s">
        <v>137</v>
      </c>
      <c r="AU334" s="201" t="s">
        <v>77</v>
      </c>
      <c r="AV334" s="10" t="s">
        <v>77</v>
      </c>
      <c r="AW334" s="10" t="s">
        <v>139</v>
      </c>
      <c r="AX334" s="10" t="s">
        <v>70</v>
      </c>
      <c r="AY334" s="201" t="s">
        <v>128</v>
      </c>
    </row>
    <row r="335" spans="2:65" s="10" customFormat="1" ht="13.5">
      <c r="B335" s="192"/>
      <c r="C335" s="193"/>
      <c r="D335" s="189" t="s">
        <v>137</v>
      </c>
      <c r="E335" s="194" t="s">
        <v>21</v>
      </c>
      <c r="F335" s="195" t="s">
        <v>417</v>
      </c>
      <c r="G335" s="193"/>
      <c r="H335" s="194" t="s">
        <v>21</v>
      </c>
      <c r="I335" s="196"/>
      <c r="J335" s="193"/>
      <c r="K335" s="193"/>
      <c r="L335" s="197"/>
      <c r="M335" s="198"/>
      <c r="N335" s="199"/>
      <c r="O335" s="199"/>
      <c r="P335" s="199"/>
      <c r="Q335" s="199"/>
      <c r="R335" s="199"/>
      <c r="S335" s="199"/>
      <c r="T335" s="200"/>
      <c r="AT335" s="201" t="s">
        <v>137</v>
      </c>
      <c r="AU335" s="201" t="s">
        <v>77</v>
      </c>
      <c r="AV335" s="10" t="s">
        <v>77</v>
      </c>
      <c r="AW335" s="10" t="s">
        <v>139</v>
      </c>
      <c r="AX335" s="10" t="s">
        <v>70</v>
      </c>
      <c r="AY335" s="201" t="s">
        <v>128</v>
      </c>
    </row>
    <row r="336" spans="2:65" s="12" customFormat="1" ht="13.5">
      <c r="B336" s="213"/>
      <c r="C336" s="214"/>
      <c r="D336" s="189" t="s">
        <v>137</v>
      </c>
      <c r="E336" s="215" t="s">
        <v>21</v>
      </c>
      <c r="F336" s="216" t="s">
        <v>418</v>
      </c>
      <c r="G336" s="214"/>
      <c r="H336" s="217">
        <v>0.95184328358209003</v>
      </c>
      <c r="I336" s="218"/>
      <c r="J336" s="214"/>
      <c r="K336" s="214"/>
      <c r="L336" s="219"/>
      <c r="M336" s="220"/>
      <c r="N336" s="221"/>
      <c r="O336" s="221"/>
      <c r="P336" s="221"/>
      <c r="Q336" s="221"/>
      <c r="R336" s="221"/>
      <c r="S336" s="221"/>
      <c r="T336" s="222"/>
      <c r="AT336" s="223" t="s">
        <v>137</v>
      </c>
      <c r="AU336" s="223" t="s">
        <v>77</v>
      </c>
      <c r="AV336" s="12" t="s">
        <v>79</v>
      </c>
      <c r="AW336" s="12" t="s">
        <v>139</v>
      </c>
      <c r="AX336" s="12" t="s">
        <v>70</v>
      </c>
      <c r="AY336" s="223" t="s">
        <v>128</v>
      </c>
    </row>
    <row r="337" spans="2:65" s="12" customFormat="1" ht="13.5">
      <c r="B337" s="213"/>
      <c r="C337" s="214"/>
      <c r="D337" s="189" t="s">
        <v>137</v>
      </c>
      <c r="E337" s="215" t="s">
        <v>21</v>
      </c>
      <c r="F337" s="216" t="s">
        <v>419</v>
      </c>
      <c r="G337" s="214"/>
      <c r="H337" s="217">
        <v>0.16883582089552199</v>
      </c>
      <c r="I337" s="218"/>
      <c r="J337" s="214"/>
      <c r="K337" s="214"/>
      <c r="L337" s="219"/>
      <c r="M337" s="220"/>
      <c r="N337" s="221"/>
      <c r="O337" s="221"/>
      <c r="P337" s="221"/>
      <c r="Q337" s="221"/>
      <c r="R337" s="221"/>
      <c r="S337" s="221"/>
      <c r="T337" s="222"/>
      <c r="AT337" s="223" t="s">
        <v>137</v>
      </c>
      <c r="AU337" s="223" t="s">
        <v>77</v>
      </c>
      <c r="AV337" s="12" t="s">
        <v>79</v>
      </c>
      <c r="AW337" s="12" t="s">
        <v>139</v>
      </c>
      <c r="AX337" s="12" t="s">
        <v>70</v>
      </c>
      <c r="AY337" s="223" t="s">
        <v>128</v>
      </c>
    </row>
    <row r="338" spans="2:65" s="12" customFormat="1" ht="13.5">
      <c r="B338" s="213"/>
      <c r="C338" s="214"/>
      <c r="D338" s="189" t="s">
        <v>137</v>
      </c>
      <c r="E338" s="215" t="s">
        <v>21</v>
      </c>
      <c r="F338" s="216" t="s">
        <v>420</v>
      </c>
      <c r="G338" s="214"/>
      <c r="H338" s="217">
        <v>0.16716417910447801</v>
      </c>
      <c r="I338" s="218"/>
      <c r="J338" s="214"/>
      <c r="K338" s="214"/>
      <c r="L338" s="219"/>
      <c r="M338" s="220"/>
      <c r="N338" s="221"/>
      <c r="O338" s="221"/>
      <c r="P338" s="221"/>
      <c r="Q338" s="221"/>
      <c r="R338" s="221"/>
      <c r="S338" s="221"/>
      <c r="T338" s="222"/>
      <c r="AT338" s="223" t="s">
        <v>137</v>
      </c>
      <c r="AU338" s="223" t="s">
        <v>77</v>
      </c>
      <c r="AV338" s="12" t="s">
        <v>79</v>
      </c>
      <c r="AW338" s="12" t="s">
        <v>139</v>
      </c>
      <c r="AX338" s="12" t="s">
        <v>70</v>
      </c>
      <c r="AY338" s="223" t="s">
        <v>128</v>
      </c>
    </row>
    <row r="339" spans="2:65" s="12" customFormat="1" ht="13.5">
      <c r="B339" s="213"/>
      <c r="C339" s="214"/>
      <c r="D339" s="189" t="s">
        <v>137</v>
      </c>
      <c r="E339" s="215" t="s">
        <v>21</v>
      </c>
      <c r="F339" s="216" t="s">
        <v>421</v>
      </c>
      <c r="G339" s="214"/>
      <c r="H339" s="217">
        <v>0.73792537313432804</v>
      </c>
      <c r="I339" s="218"/>
      <c r="J339" s="214"/>
      <c r="K339" s="214"/>
      <c r="L339" s="219"/>
      <c r="M339" s="220"/>
      <c r="N339" s="221"/>
      <c r="O339" s="221"/>
      <c r="P339" s="221"/>
      <c r="Q339" s="221"/>
      <c r="R339" s="221"/>
      <c r="S339" s="221"/>
      <c r="T339" s="222"/>
      <c r="AT339" s="223" t="s">
        <v>137</v>
      </c>
      <c r="AU339" s="223" t="s">
        <v>77</v>
      </c>
      <c r="AV339" s="12" t="s">
        <v>79</v>
      </c>
      <c r="AW339" s="12" t="s">
        <v>139</v>
      </c>
      <c r="AX339" s="12" t="s">
        <v>70</v>
      </c>
      <c r="AY339" s="223" t="s">
        <v>128</v>
      </c>
    </row>
    <row r="340" spans="2:65" s="10" customFormat="1" ht="13.5">
      <c r="B340" s="192"/>
      <c r="C340" s="193"/>
      <c r="D340" s="189" t="s">
        <v>137</v>
      </c>
      <c r="E340" s="194" t="s">
        <v>21</v>
      </c>
      <c r="F340" s="195" t="s">
        <v>422</v>
      </c>
      <c r="G340" s="193"/>
      <c r="H340" s="194" t="s">
        <v>21</v>
      </c>
      <c r="I340" s="196"/>
      <c r="J340" s="193"/>
      <c r="K340" s="193"/>
      <c r="L340" s="197"/>
      <c r="M340" s="198"/>
      <c r="N340" s="199"/>
      <c r="O340" s="199"/>
      <c r="P340" s="199"/>
      <c r="Q340" s="199"/>
      <c r="R340" s="199"/>
      <c r="S340" s="199"/>
      <c r="T340" s="200"/>
      <c r="AT340" s="201" t="s">
        <v>137</v>
      </c>
      <c r="AU340" s="201" t="s">
        <v>77</v>
      </c>
      <c r="AV340" s="10" t="s">
        <v>77</v>
      </c>
      <c r="AW340" s="10" t="s">
        <v>139</v>
      </c>
      <c r="AX340" s="10" t="s">
        <v>70</v>
      </c>
      <c r="AY340" s="201" t="s">
        <v>128</v>
      </c>
    </row>
    <row r="341" spans="2:65" s="12" customFormat="1" ht="13.5">
      <c r="B341" s="213"/>
      <c r="C341" s="214"/>
      <c r="D341" s="189" t="s">
        <v>137</v>
      </c>
      <c r="E341" s="215" t="s">
        <v>21</v>
      </c>
      <c r="F341" s="216" t="s">
        <v>423</v>
      </c>
      <c r="G341" s="214"/>
      <c r="H341" s="217">
        <v>2.9153600000000002</v>
      </c>
      <c r="I341" s="218"/>
      <c r="J341" s="214"/>
      <c r="K341" s="214"/>
      <c r="L341" s="219"/>
      <c r="M341" s="220"/>
      <c r="N341" s="221"/>
      <c r="O341" s="221"/>
      <c r="P341" s="221"/>
      <c r="Q341" s="221"/>
      <c r="R341" s="221"/>
      <c r="S341" s="221"/>
      <c r="T341" s="222"/>
      <c r="AT341" s="223" t="s">
        <v>137</v>
      </c>
      <c r="AU341" s="223" t="s">
        <v>77</v>
      </c>
      <c r="AV341" s="12" t="s">
        <v>79</v>
      </c>
      <c r="AW341" s="12" t="s">
        <v>139</v>
      </c>
      <c r="AX341" s="12" t="s">
        <v>70</v>
      </c>
      <c r="AY341" s="223" t="s">
        <v>128</v>
      </c>
    </row>
    <row r="342" spans="2:65" s="12" customFormat="1" ht="13.5">
      <c r="B342" s="213"/>
      <c r="C342" s="214"/>
      <c r="D342" s="189" t="s">
        <v>137</v>
      </c>
      <c r="E342" s="215" t="s">
        <v>21</v>
      </c>
      <c r="F342" s="216" t="s">
        <v>424</v>
      </c>
      <c r="G342" s="214"/>
      <c r="H342" s="217">
        <v>1.2443200000000001</v>
      </c>
      <c r="I342" s="218"/>
      <c r="J342" s="214"/>
      <c r="K342" s="214"/>
      <c r="L342" s="219"/>
      <c r="M342" s="220"/>
      <c r="N342" s="221"/>
      <c r="O342" s="221"/>
      <c r="P342" s="221"/>
      <c r="Q342" s="221"/>
      <c r="R342" s="221"/>
      <c r="S342" s="221"/>
      <c r="T342" s="222"/>
      <c r="AT342" s="223" t="s">
        <v>137</v>
      </c>
      <c r="AU342" s="223" t="s">
        <v>77</v>
      </c>
      <c r="AV342" s="12" t="s">
        <v>79</v>
      </c>
      <c r="AW342" s="12" t="s">
        <v>139</v>
      </c>
      <c r="AX342" s="12" t="s">
        <v>70</v>
      </c>
      <c r="AY342" s="223" t="s">
        <v>128</v>
      </c>
    </row>
    <row r="343" spans="2:65" s="12" customFormat="1" ht="13.5">
      <c r="B343" s="213"/>
      <c r="C343" s="214"/>
      <c r="D343" s="189" t="s">
        <v>137</v>
      </c>
      <c r="E343" s="215" t="s">
        <v>21</v>
      </c>
      <c r="F343" s="216" t="s">
        <v>425</v>
      </c>
      <c r="G343" s="214"/>
      <c r="H343" s="217">
        <v>1.232</v>
      </c>
      <c r="I343" s="218"/>
      <c r="J343" s="214"/>
      <c r="K343" s="214"/>
      <c r="L343" s="219"/>
      <c r="M343" s="220"/>
      <c r="N343" s="221"/>
      <c r="O343" s="221"/>
      <c r="P343" s="221"/>
      <c r="Q343" s="221"/>
      <c r="R343" s="221"/>
      <c r="S343" s="221"/>
      <c r="T343" s="222"/>
      <c r="AT343" s="223" t="s">
        <v>137</v>
      </c>
      <c r="AU343" s="223" t="s">
        <v>77</v>
      </c>
      <c r="AV343" s="12" t="s">
        <v>79</v>
      </c>
      <c r="AW343" s="12" t="s">
        <v>139</v>
      </c>
      <c r="AX343" s="12" t="s">
        <v>70</v>
      </c>
      <c r="AY343" s="223" t="s">
        <v>128</v>
      </c>
    </row>
    <row r="344" spans="2:65" s="12" customFormat="1" ht="13.5">
      <c r="B344" s="213"/>
      <c r="C344" s="214"/>
      <c r="D344" s="189" t="s">
        <v>137</v>
      </c>
      <c r="E344" s="215" t="s">
        <v>21</v>
      </c>
      <c r="F344" s="216" t="s">
        <v>426</v>
      </c>
      <c r="G344" s="214"/>
      <c r="H344" s="217">
        <v>2.2601599999999999</v>
      </c>
      <c r="I344" s="218"/>
      <c r="J344" s="214"/>
      <c r="K344" s="214"/>
      <c r="L344" s="219"/>
      <c r="M344" s="220"/>
      <c r="N344" s="221"/>
      <c r="O344" s="221"/>
      <c r="P344" s="221"/>
      <c r="Q344" s="221"/>
      <c r="R344" s="221"/>
      <c r="S344" s="221"/>
      <c r="T344" s="222"/>
      <c r="AT344" s="223" t="s">
        <v>137</v>
      </c>
      <c r="AU344" s="223" t="s">
        <v>77</v>
      </c>
      <c r="AV344" s="12" t="s">
        <v>79</v>
      </c>
      <c r="AW344" s="12" t="s">
        <v>139</v>
      </c>
      <c r="AX344" s="12" t="s">
        <v>70</v>
      </c>
      <c r="AY344" s="223" t="s">
        <v>128</v>
      </c>
    </row>
    <row r="345" spans="2:65" s="12" customFormat="1" ht="13.5">
      <c r="B345" s="213"/>
      <c r="C345" s="214"/>
      <c r="D345" s="189" t="s">
        <v>137</v>
      </c>
      <c r="E345" s="215" t="s">
        <v>21</v>
      </c>
      <c r="F345" s="216" t="s">
        <v>427</v>
      </c>
      <c r="G345" s="214"/>
      <c r="H345" s="217">
        <v>3.8931249999999999</v>
      </c>
      <c r="I345" s="218"/>
      <c r="J345" s="214"/>
      <c r="K345" s="214"/>
      <c r="L345" s="219"/>
      <c r="M345" s="220"/>
      <c r="N345" s="221"/>
      <c r="O345" s="221"/>
      <c r="P345" s="221"/>
      <c r="Q345" s="221"/>
      <c r="R345" s="221"/>
      <c r="S345" s="221"/>
      <c r="T345" s="222"/>
      <c r="AT345" s="223" t="s">
        <v>137</v>
      </c>
      <c r="AU345" s="223" t="s">
        <v>77</v>
      </c>
      <c r="AV345" s="12" t="s">
        <v>79</v>
      </c>
      <c r="AW345" s="12" t="s">
        <v>139</v>
      </c>
      <c r="AX345" s="12" t="s">
        <v>70</v>
      </c>
      <c r="AY345" s="223" t="s">
        <v>128</v>
      </c>
    </row>
    <row r="346" spans="2:65" s="11" customFormat="1" ht="13.5">
      <c r="B346" s="202"/>
      <c r="C346" s="203"/>
      <c r="D346" s="189" t="s">
        <v>137</v>
      </c>
      <c r="E346" s="204" t="s">
        <v>21</v>
      </c>
      <c r="F346" s="205" t="s">
        <v>141</v>
      </c>
      <c r="G346" s="203"/>
      <c r="H346" s="206">
        <v>13.570733656716399</v>
      </c>
      <c r="I346" s="207"/>
      <c r="J346" s="203"/>
      <c r="K346" s="203"/>
      <c r="L346" s="208"/>
      <c r="M346" s="209"/>
      <c r="N346" s="210"/>
      <c r="O346" s="210"/>
      <c r="P346" s="210"/>
      <c r="Q346" s="210"/>
      <c r="R346" s="210"/>
      <c r="S346" s="210"/>
      <c r="T346" s="211"/>
      <c r="AT346" s="212" t="s">
        <v>137</v>
      </c>
      <c r="AU346" s="212" t="s">
        <v>77</v>
      </c>
      <c r="AV346" s="11" t="s">
        <v>134</v>
      </c>
      <c r="AW346" s="11" t="s">
        <v>139</v>
      </c>
      <c r="AX346" s="11" t="s">
        <v>77</v>
      </c>
      <c r="AY346" s="212" t="s">
        <v>128</v>
      </c>
    </row>
    <row r="347" spans="2:65" s="1" customFormat="1" ht="16.5" customHeight="1">
      <c r="B347" s="39"/>
      <c r="C347" s="177" t="s">
        <v>299</v>
      </c>
      <c r="D347" s="177" t="s">
        <v>129</v>
      </c>
      <c r="E347" s="178" t="s">
        <v>428</v>
      </c>
      <c r="F347" s="179" t="s">
        <v>429</v>
      </c>
      <c r="G347" s="180" t="s">
        <v>413</v>
      </c>
      <c r="H347" s="181">
        <v>10.645</v>
      </c>
      <c r="I347" s="182"/>
      <c r="J347" s="183">
        <f>ROUND(I347*H347,2)</f>
        <v>0</v>
      </c>
      <c r="K347" s="179" t="s">
        <v>430</v>
      </c>
      <c r="L347" s="59"/>
      <c r="M347" s="184" t="s">
        <v>21</v>
      </c>
      <c r="N347" s="185" t="s">
        <v>41</v>
      </c>
      <c r="O347" s="40"/>
      <c r="P347" s="186">
        <f>O347*H347</f>
        <v>0</v>
      </c>
      <c r="Q347" s="186">
        <v>0</v>
      </c>
      <c r="R347" s="186">
        <f>Q347*H347</f>
        <v>0</v>
      </c>
      <c r="S347" s="186">
        <v>0</v>
      </c>
      <c r="T347" s="187">
        <f>S347*H347</f>
        <v>0</v>
      </c>
      <c r="AR347" s="22" t="s">
        <v>134</v>
      </c>
      <c r="AT347" s="22" t="s">
        <v>129</v>
      </c>
      <c r="AU347" s="22" t="s">
        <v>77</v>
      </c>
      <c r="AY347" s="22" t="s">
        <v>128</v>
      </c>
      <c r="BE347" s="188">
        <f>IF(N347="základní",J347,0)</f>
        <v>0</v>
      </c>
      <c r="BF347" s="188">
        <f>IF(N347="snížená",J347,0)</f>
        <v>0</v>
      </c>
      <c r="BG347" s="188">
        <f>IF(N347="zákl. přenesená",J347,0)</f>
        <v>0</v>
      </c>
      <c r="BH347" s="188">
        <f>IF(N347="sníž. přenesená",J347,0)</f>
        <v>0</v>
      </c>
      <c r="BI347" s="188">
        <f>IF(N347="nulová",J347,0)</f>
        <v>0</v>
      </c>
      <c r="BJ347" s="22" t="s">
        <v>77</v>
      </c>
      <c r="BK347" s="188">
        <f>ROUND(I347*H347,2)</f>
        <v>0</v>
      </c>
      <c r="BL347" s="22" t="s">
        <v>134</v>
      </c>
      <c r="BM347" s="22" t="s">
        <v>431</v>
      </c>
    </row>
    <row r="348" spans="2:65" s="1" customFormat="1" ht="27">
      <c r="B348" s="39"/>
      <c r="C348" s="61"/>
      <c r="D348" s="189" t="s">
        <v>135</v>
      </c>
      <c r="E348" s="61"/>
      <c r="F348" s="190" t="s">
        <v>136</v>
      </c>
      <c r="G348" s="61"/>
      <c r="H348" s="61"/>
      <c r="I348" s="150"/>
      <c r="J348" s="61"/>
      <c r="K348" s="61"/>
      <c r="L348" s="59"/>
      <c r="M348" s="191"/>
      <c r="N348" s="40"/>
      <c r="O348" s="40"/>
      <c r="P348" s="40"/>
      <c r="Q348" s="40"/>
      <c r="R348" s="40"/>
      <c r="S348" s="40"/>
      <c r="T348" s="76"/>
      <c r="AT348" s="22" t="s">
        <v>135</v>
      </c>
      <c r="AU348" s="22" t="s">
        <v>77</v>
      </c>
    </row>
    <row r="349" spans="2:65" s="10" customFormat="1" ht="13.5">
      <c r="B349" s="192"/>
      <c r="C349" s="193"/>
      <c r="D349" s="189" t="s">
        <v>137</v>
      </c>
      <c r="E349" s="194" t="s">
        <v>21</v>
      </c>
      <c r="F349" s="195" t="s">
        <v>416</v>
      </c>
      <c r="G349" s="193"/>
      <c r="H349" s="194" t="s">
        <v>21</v>
      </c>
      <c r="I349" s="196"/>
      <c r="J349" s="193"/>
      <c r="K349" s="193"/>
      <c r="L349" s="197"/>
      <c r="M349" s="198"/>
      <c r="N349" s="199"/>
      <c r="O349" s="199"/>
      <c r="P349" s="199"/>
      <c r="Q349" s="199"/>
      <c r="R349" s="199"/>
      <c r="S349" s="199"/>
      <c r="T349" s="200"/>
      <c r="AT349" s="201" t="s">
        <v>137</v>
      </c>
      <c r="AU349" s="201" t="s">
        <v>77</v>
      </c>
      <c r="AV349" s="10" t="s">
        <v>77</v>
      </c>
      <c r="AW349" s="10" t="s">
        <v>139</v>
      </c>
      <c r="AX349" s="10" t="s">
        <v>70</v>
      </c>
      <c r="AY349" s="201" t="s">
        <v>128</v>
      </c>
    </row>
    <row r="350" spans="2:65" s="10" customFormat="1" ht="13.5">
      <c r="B350" s="192"/>
      <c r="C350" s="193"/>
      <c r="D350" s="189" t="s">
        <v>137</v>
      </c>
      <c r="E350" s="194" t="s">
        <v>21</v>
      </c>
      <c r="F350" s="195" t="s">
        <v>432</v>
      </c>
      <c r="G350" s="193"/>
      <c r="H350" s="194" t="s">
        <v>21</v>
      </c>
      <c r="I350" s="196"/>
      <c r="J350" s="193"/>
      <c r="K350" s="193"/>
      <c r="L350" s="197"/>
      <c r="M350" s="198"/>
      <c r="N350" s="199"/>
      <c r="O350" s="199"/>
      <c r="P350" s="199"/>
      <c r="Q350" s="199"/>
      <c r="R350" s="199"/>
      <c r="S350" s="199"/>
      <c r="T350" s="200"/>
      <c r="AT350" s="201" t="s">
        <v>137</v>
      </c>
      <c r="AU350" s="201" t="s">
        <v>77</v>
      </c>
      <c r="AV350" s="10" t="s">
        <v>77</v>
      </c>
      <c r="AW350" s="10" t="s">
        <v>139</v>
      </c>
      <c r="AX350" s="10" t="s">
        <v>70</v>
      </c>
      <c r="AY350" s="201" t="s">
        <v>128</v>
      </c>
    </row>
    <row r="351" spans="2:65" s="12" customFormat="1" ht="13.5">
      <c r="B351" s="213"/>
      <c r="C351" s="214"/>
      <c r="D351" s="189" t="s">
        <v>137</v>
      </c>
      <c r="E351" s="215" t="s">
        <v>21</v>
      </c>
      <c r="F351" s="216" t="s">
        <v>433</v>
      </c>
      <c r="G351" s="214"/>
      <c r="H351" s="217">
        <v>1.0470276119402999</v>
      </c>
      <c r="I351" s="218"/>
      <c r="J351" s="214"/>
      <c r="K351" s="214"/>
      <c r="L351" s="219"/>
      <c r="M351" s="220"/>
      <c r="N351" s="221"/>
      <c r="O351" s="221"/>
      <c r="P351" s="221"/>
      <c r="Q351" s="221"/>
      <c r="R351" s="221"/>
      <c r="S351" s="221"/>
      <c r="T351" s="222"/>
      <c r="AT351" s="223" t="s">
        <v>137</v>
      </c>
      <c r="AU351" s="223" t="s">
        <v>77</v>
      </c>
      <c r="AV351" s="12" t="s">
        <v>79</v>
      </c>
      <c r="AW351" s="12" t="s">
        <v>139</v>
      </c>
      <c r="AX351" s="12" t="s">
        <v>70</v>
      </c>
      <c r="AY351" s="223" t="s">
        <v>128</v>
      </c>
    </row>
    <row r="352" spans="2:65" s="12" customFormat="1" ht="13.5">
      <c r="B352" s="213"/>
      <c r="C352" s="214"/>
      <c r="D352" s="189" t="s">
        <v>137</v>
      </c>
      <c r="E352" s="215" t="s">
        <v>21</v>
      </c>
      <c r="F352" s="216" t="s">
        <v>434</v>
      </c>
      <c r="G352" s="214"/>
      <c r="H352" s="217">
        <v>0.185719402985075</v>
      </c>
      <c r="I352" s="218"/>
      <c r="J352" s="214"/>
      <c r="K352" s="214"/>
      <c r="L352" s="219"/>
      <c r="M352" s="220"/>
      <c r="N352" s="221"/>
      <c r="O352" s="221"/>
      <c r="P352" s="221"/>
      <c r="Q352" s="221"/>
      <c r="R352" s="221"/>
      <c r="S352" s="221"/>
      <c r="T352" s="222"/>
      <c r="AT352" s="223" t="s">
        <v>137</v>
      </c>
      <c r="AU352" s="223" t="s">
        <v>77</v>
      </c>
      <c r="AV352" s="12" t="s">
        <v>79</v>
      </c>
      <c r="AW352" s="12" t="s">
        <v>139</v>
      </c>
      <c r="AX352" s="12" t="s">
        <v>70</v>
      </c>
      <c r="AY352" s="223" t="s">
        <v>128</v>
      </c>
    </row>
    <row r="353" spans="2:65" s="12" customFormat="1" ht="13.5">
      <c r="B353" s="213"/>
      <c r="C353" s="214"/>
      <c r="D353" s="189" t="s">
        <v>137</v>
      </c>
      <c r="E353" s="215" t="s">
        <v>21</v>
      </c>
      <c r="F353" s="216" t="s">
        <v>435</v>
      </c>
      <c r="G353" s="214"/>
      <c r="H353" s="217">
        <v>0.18388059701492501</v>
      </c>
      <c r="I353" s="218"/>
      <c r="J353" s="214"/>
      <c r="K353" s="214"/>
      <c r="L353" s="219"/>
      <c r="M353" s="220"/>
      <c r="N353" s="221"/>
      <c r="O353" s="221"/>
      <c r="P353" s="221"/>
      <c r="Q353" s="221"/>
      <c r="R353" s="221"/>
      <c r="S353" s="221"/>
      <c r="T353" s="222"/>
      <c r="AT353" s="223" t="s">
        <v>137</v>
      </c>
      <c r="AU353" s="223" t="s">
        <v>77</v>
      </c>
      <c r="AV353" s="12" t="s">
        <v>79</v>
      </c>
      <c r="AW353" s="12" t="s">
        <v>139</v>
      </c>
      <c r="AX353" s="12" t="s">
        <v>70</v>
      </c>
      <c r="AY353" s="223" t="s">
        <v>128</v>
      </c>
    </row>
    <row r="354" spans="2:65" s="12" customFormat="1" ht="13.5">
      <c r="B354" s="213"/>
      <c r="C354" s="214"/>
      <c r="D354" s="189" t="s">
        <v>137</v>
      </c>
      <c r="E354" s="215" t="s">
        <v>21</v>
      </c>
      <c r="F354" s="216" t="s">
        <v>436</v>
      </c>
      <c r="G354" s="214"/>
      <c r="H354" s="217">
        <v>0.81171791044776098</v>
      </c>
      <c r="I354" s="218"/>
      <c r="J354" s="214"/>
      <c r="K354" s="214"/>
      <c r="L354" s="219"/>
      <c r="M354" s="220"/>
      <c r="N354" s="221"/>
      <c r="O354" s="221"/>
      <c r="P354" s="221"/>
      <c r="Q354" s="221"/>
      <c r="R354" s="221"/>
      <c r="S354" s="221"/>
      <c r="T354" s="222"/>
      <c r="AT354" s="223" t="s">
        <v>137</v>
      </c>
      <c r="AU354" s="223" t="s">
        <v>77</v>
      </c>
      <c r="AV354" s="12" t="s">
        <v>79</v>
      </c>
      <c r="AW354" s="12" t="s">
        <v>139</v>
      </c>
      <c r="AX354" s="12" t="s">
        <v>70</v>
      </c>
      <c r="AY354" s="223" t="s">
        <v>128</v>
      </c>
    </row>
    <row r="355" spans="2:65" s="10" customFormat="1" ht="13.5">
      <c r="B355" s="192"/>
      <c r="C355" s="193"/>
      <c r="D355" s="189" t="s">
        <v>137</v>
      </c>
      <c r="E355" s="194" t="s">
        <v>21</v>
      </c>
      <c r="F355" s="195" t="s">
        <v>437</v>
      </c>
      <c r="G355" s="193"/>
      <c r="H355" s="194" t="s">
        <v>21</v>
      </c>
      <c r="I355" s="196"/>
      <c r="J355" s="193"/>
      <c r="K355" s="193"/>
      <c r="L355" s="197"/>
      <c r="M355" s="198"/>
      <c r="N355" s="199"/>
      <c r="O355" s="199"/>
      <c r="P355" s="199"/>
      <c r="Q355" s="199"/>
      <c r="R355" s="199"/>
      <c r="S355" s="199"/>
      <c r="T355" s="200"/>
      <c r="AT355" s="201" t="s">
        <v>137</v>
      </c>
      <c r="AU355" s="201" t="s">
        <v>77</v>
      </c>
      <c r="AV355" s="10" t="s">
        <v>77</v>
      </c>
      <c r="AW355" s="10" t="s">
        <v>139</v>
      </c>
      <c r="AX355" s="10" t="s">
        <v>70</v>
      </c>
      <c r="AY355" s="201" t="s">
        <v>128</v>
      </c>
    </row>
    <row r="356" spans="2:65" s="12" customFormat="1" ht="13.5">
      <c r="B356" s="213"/>
      <c r="C356" s="214"/>
      <c r="D356" s="189" t="s">
        <v>137</v>
      </c>
      <c r="E356" s="215" t="s">
        <v>21</v>
      </c>
      <c r="F356" s="216" t="s">
        <v>438</v>
      </c>
      <c r="G356" s="214"/>
      <c r="H356" s="217">
        <v>3.206896</v>
      </c>
      <c r="I356" s="218"/>
      <c r="J356" s="214"/>
      <c r="K356" s="214"/>
      <c r="L356" s="219"/>
      <c r="M356" s="220"/>
      <c r="N356" s="221"/>
      <c r="O356" s="221"/>
      <c r="P356" s="221"/>
      <c r="Q356" s="221"/>
      <c r="R356" s="221"/>
      <c r="S356" s="221"/>
      <c r="T356" s="222"/>
      <c r="AT356" s="223" t="s">
        <v>137</v>
      </c>
      <c r="AU356" s="223" t="s">
        <v>77</v>
      </c>
      <c r="AV356" s="12" t="s">
        <v>79</v>
      </c>
      <c r="AW356" s="12" t="s">
        <v>139</v>
      </c>
      <c r="AX356" s="12" t="s">
        <v>70</v>
      </c>
      <c r="AY356" s="223" t="s">
        <v>128</v>
      </c>
    </row>
    <row r="357" spans="2:65" s="12" customFormat="1" ht="13.5">
      <c r="B357" s="213"/>
      <c r="C357" s="214"/>
      <c r="D357" s="189" t="s">
        <v>137</v>
      </c>
      <c r="E357" s="215" t="s">
        <v>21</v>
      </c>
      <c r="F357" s="216" t="s">
        <v>439</v>
      </c>
      <c r="G357" s="214"/>
      <c r="H357" s="217">
        <v>1.368752</v>
      </c>
      <c r="I357" s="218"/>
      <c r="J357" s="214"/>
      <c r="K357" s="214"/>
      <c r="L357" s="219"/>
      <c r="M357" s="220"/>
      <c r="N357" s="221"/>
      <c r="O357" s="221"/>
      <c r="P357" s="221"/>
      <c r="Q357" s="221"/>
      <c r="R357" s="221"/>
      <c r="S357" s="221"/>
      <c r="T357" s="222"/>
      <c r="AT357" s="223" t="s">
        <v>137</v>
      </c>
      <c r="AU357" s="223" t="s">
        <v>77</v>
      </c>
      <c r="AV357" s="12" t="s">
        <v>79</v>
      </c>
      <c r="AW357" s="12" t="s">
        <v>139</v>
      </c>
      <c r="AX357" s="12" t="s">
        <v>70</v>
      </c>
      <c r="AY357" s="223" t="s">
        <v>128</v>
      </c>
    </row>
    <row r="358" spans="2:65" s="12" customFormat="1" ht="13.5">
      <c r="B358" s="213"/>
      <c r="C358" s="214"/>
      <c r="D358" s="189" t="s">
        <v>137</v>
      </c>
      <c r="E358" s="215" t="s">
        <v>21</v>
      </c>
      <c r="F358" s="216" t="s">
        <v>440</v>
      </c>
      <c r="G358" s="214"/>
      <c r="H358" s="217">
        <v>1.3552</v>
      </c>
      <c r="I358" s="218"/>
      <c r="J358" s="214"/>
      <c r="K358" s="214"/>
      <c r="L358" s="219"/>
      <c r="M358" s="220"/>
      <c r="N358" s="221"/>
      <c r="O358" s="221"/>
      <c r="P358" s="221"/>
      <c r="Q358" s="221"/>
      <c r="R358" s="221"/>
      <c r="S358" s="221"/>
      <c r="T358" s="222"/>
      <c r="AT358" s="223" t="s">
        <v>137</v>
      </c>
      <c r="AU358" s="223" t="s">
        <v>77</v>
      </c>
      <c r="AV358" s="12" t="s">
        <v>79</v>
      </c>
      <c r="AW358" s="12" t="s">
        <v>139</v>
      </c>
      <c r="AX358" s="12" t="s">
        <v>70</v>
      </c>
      <c r="AY358" s="223" t="s">
        <v>128</v>
      </c>
    </row>
    <row r="359" spans="2:65" s="12" customFormat="1" ht="13.5">
      <c r="B359" s="213"/>
      <c r="C359" s="214"/>
      <c r="D359" s="189" t="s">
        <v>137</v>
      </c>
      <c r="E359" s="215" t="s">
        <v>21</v>
      </c>
      <c r="F359" s="216" t="s">
        <v>441</v>
      </c>
      <c r="G359" s="214"/>
      <c r="H359" s="217">
        <v>2.4861759999999999</v>
      </c>
      <c r="I359" s="218"/>
      <c r="J359" s="214"/>
      <c r="K359" s="214"/>
      <c r="L359" s="219"/>
      <c r="M359" s="220"/>
      <c r="N359" s="221"/>
      <c r="O359" s="221"/>
      <c r="P359" s="221"/>
      <c r="Q359" s="221"/>
      <c r="R359" s="221"/>
      <c r="S359" s="221"/>
      <c r="T359" s="222"/>
      <c r="AT359" s="223" t="s">
        <v>137</v>
      </c>
      <c r="AU359" s="223" t="s">
        <v>77</v>
      </c>
      <c r="AV359" s="12" t="s">
        <v>79</v>
      </c>
      <c r="AW359" s="12" t="s">
        <v>139</v>
      </c>
      <c r="AX359" s="12" t="s">
        <v>70</v>
      </c>
      <c r="AY359" s="223" t="s">
        <v>128</v>
      </c>
    </row>
    <row r="360" spans="2:65" s="11" customFormat="1" ht="13.5">
      <c r="B360" s="202"/>
      <c r="C360" s="203"/>
      <c r="D360" s="189" t="s">
        <v>137</v>
      </c>
      <c r="E360" s="204" t="s">
        <v>21</v>
      </c>
      <c r="F360" s="205" t="s">
        <v>141</v>
      </c>
      <c r="G360" s="203"/>
      <c r="H360" s="206">
        <v>10.6453695223881</v>
      </c>
      <c r="I360" s="207"/>
      <c r="J360" s="203"/>
      <c r="K360" s="203"/>
      <c r="L360" s="208"/>
      <c r="M360" s="209"/>
      <c r="N360" s="210"/>
      <c r="O360" s="210"/>
      <c r="P360" s="210"/>
      <c r="Q360" s="210"/>
      <c r="R360" s="210"/>
      <c r="S360" s="210"/>
      <c r="T360" s="211"/>
      <c r="AT360" s="212" t="s">
        <v>137</v>
      </c>
      <c r="AU360" s="212" t="s">
        <v>77</v>
      </c>
      <c r="AV360" s="11" t="s">
        <v>134</v>
      </c>
      <c r="AW360" s="11" t="s">
        <v>139</v>
      </c>
      <c r="AX360" s="11" t="s">
        <v>77</v>
      </c>
      <c r="AY360" s="212" t="s">
        <v>128</v>
      </c>
    </row>
    <row r="361" spans="2:65" s="1" customFormat="1" ht="16.5" customHeight="1">
      <c r="B361" s="39"/>
      <c r="C361" s="177" t="s">
        <v>442</v>
      </c>
      <c r="D361" s="177" t="s">
        <v>129</v>
      </c>
      <c r="E361" s="178" t="s">
        <v>443</v>
      </c>
      <c r="F361" s="179" t="s">
        <v>444</v>
      </c>
      <c r="G361" s="180" t="s">
        <v>413</v>
      </c>
      <c r="H361" s="181">
        <v>4.282</v>
      </c>
      <c r="I361" s="182"/>
      <c r="J361" s="183">
        <f>ROUND(I361*H361,2)</f>
        <v>0</v>
      </c>
      <c r="K361" s="179" t="s">
        <v>133</v>
      </c>
      <c r="L361" s="59"/>
      <c r="M361" s="184" t="s">
        <v>21</v>
      </c>
      <c r="N361" s="185" t="s">
        <v>41</v>
      </c>
      <c r="O361" s="40"/>
      <c r="P361" s="186">
        <f>O361*H361</f>
        <v>0</v>
      </c>
      <c r="Q361" s="186">
        <v>0</v>
      </c>
      <c r="R361" s="186">
        <f>Q361*H361</f>
        <v>0</v>
      </c>
      <c r="S361" s="186">
        <v>0</v>
      </c>
      <c r="T361" s="187">
        <f>S361*H361</f>
        <v>0</v>
      </c>
      <c r="AR361" s="22" t="s">
        <v>134</v>
      </c>
      <c r="AT361" s="22" t="s">
        <v>129</v>
      </c>
      <c r="AU361" s="22" t="s">
        <v>77</v>
      </c>
      <c r="AY361" s="22" t="s">
        <v>128</v>
      </c>
      <c r="BE361" s="188">
        <f>IF(N361="základní",J361,0)</f>
        <v>0</v>
      </c>
      <c r="BF361" s="188">
        <f>IF(N361="snížená",J361,0)</f>
        <v>0</v>
      </c>
      <c r="BG361" s="188">
        <f>IF(N361="zákl. přenesená",J361,0)</f>
        <v>0</v>
      </c>
      <c r="BH361" s="188">
        <f>IF(N361="sníž. přenesená",J361,0)</f>
        <v>0</v>
      </c>
      <c r="BI361" s="188">
        <f>IF(N361="nulová",J361,0)</f>
        <v>0</v>
      </c>
      <c r="BJ361" s="22" t="s">
        <v>77</v>
      </c>
      <c r="BK361" s="188">
        <f>ROUND(I361*H361,2)</f>
        <v>0</v>
      </c>
      <c r="BL361" s="22" t="s">
        <v>134</v>
      </c>
      <c r="BM361" s="22" t="s">
        <v>445</v>
      </c>
    </row>
    <row r="362" spans="2:65" s="12" customFormat="1" ht="13.5">
      <c r="B362" s="213"/>
      <c r="C362" s="214"/>
      <c r="D362" s="189" t="s">
        <v>137</v>
      </c>
      <c r="E362" s="215" t="s">
        <v>21</v>
      </c>
      <c r="F362" s="216" t="s">
        <v>446</v>
      </c>
      <c r="G362" s="214"/>
      <c r="H362" s="217">
        <v>4.2824375000000003</v>
      </c>
      <c r="I362" s="218"/>
      <c r="J362" s="214"/>
      <c r="K362" s="214"/>
      <c r="L362" s="219"/>
      <c r="M362" s="220"/>
      <c r="N362" s="221"/>
      <c r="O362" s="221"/>
      <c r="P362" s="221"/>
      <c r="Q362" s="221"/>
      <c r="R362" s="221"/>
      <c r="S362" s="221"/>
      <c r="T362" s="222"/>
      <c r="AT362" s="223" t="s">
        <v>137</v>
      </c>
      <c r="AU362" s="223" t="s">
        <v>77</v>
      </c>
      <c r="AV362" s="12" t="s">
        <v>79</v>
      </c>
      <c r="AW362" s="12" t="s">
        <v>139</v>
      </c>
      <c r="AX362" s="12" t="s">
        <v>70</v>
      </c>
      <c r="AY362" s="223" t="s">
        <v>128</v>
      </c>
    </row>
    <row r="363" spans="2:65" s="11" customFormat="1" ht="13.5">
      <c r="B363" s="202"/>
      <c r="C363" s="203"/>
      <c r="D363" s="189" t="s">
        <v>137</v>
      </c>
      <c r="E363" s="204" t="s">
        <v>21</v>
      </c>
      <c r="F363" s="205" t="s">
        <v>141</v>
      </c>
      <c r="G363" s="203"/>
      <c r="H363" s="206">
        <v>4.2824375000000003</v>
      </c>
      <c r="I363" s="207"/>
      <c r="J363" s="203"/>
      <c r="K363" s="203"/>
      <c r="L363" s="208"/>
      <c r="M363" s="209"/>
      <c r="N363" s="210"/>
      <c r="O363" s="210"/>
      <c r="P363" s="210"/>
      <c r="Q363" s="210"/>
      <c r="R363" s="210"/>
      <c r="S363" s="210"/>
      <c r="T363" s="211"/>
      <c r="AT363" s="212" t="s">
        <v>137</v>
      </c>
      <c r="AU363" s="212" t="s">
        <v>77</v>
      </c>
      <c r="AV363" s="11" t="s">
        <v>134</v>
      </c>
      <c r="AW363" s="11" t="s">
        <v>139</v>
      </c>
      <c r="AX363" s="11" t="s">
        <v>77</v>
      </c>
      <c r="AY363" s="212" t="s">
        <v>128</v>
      </c>
    </row>
    <row r="364" spans="2:65" s="1" customFormat="1" ht="16.5" customHeight="1">
      <c r="B364" s="39"/>
      <c r="C364" s="177" t="s">
        <v>306</v>
      </c>
      <c r="D364" s="177" t="s">
        <v>129</v>
      </c>
      <c r="E364" s="178" t="s">
        <v>447</v>
      </c>
      <c r="F364" s="179" t="s">
        <v>448</v>
      </c>
      <c r="G364" s="180" t="s">
        <v>313</v>
      </c>
      <c r="H364" s="181">
        <v>8.25</v>
      </c>
      <c r="I364" s="182"/>
      <c r="J364" s="183">
        <f>ROUND(I364*H364,2)</f>
        <v>0</v>
      </c>
      <c r="K364" s="179" t="s">
        <v>133</v>
      </c>
      <c r="L364" s="59"/>
      <c r="M364" s="184" t="s">
        <v>21</v>
      </c>
      <c r="N364" s="185" t="s">
        <v>41</v>
      </c>
      <c r="O364" s="40"/>
      <c r="P364" s="186">
        <f>O364*H364</f>
        <v>0</v>
      </c>
      <c r="Q364" s="186">
        <v>0</v>
      </c>
      <c r="R364" s="186">
        <f>Q364*H364</f>
        <v>0</v>
      </c>
      <c r="S364" s="186">
        <v>0</v>
      </c>
      <c r="T364" s="187">
        <f>S364*H364</f>
        <v>0</v>
      </c>
      <c r="AR364" s="22" t="s">
        <v>134</v>
      </c>
      <c r="AT364" s="22" t="s">
        <v>129</v>
      </c>
      <c r="AU364" s="22" t="s">
        <v>77</v>
      </c>
      <c r="AY364" s="22" t="s">
        <v>128</v>
      </c>
      <c r="BE364" s="188">
        <f>IF(N364="základní",J364,0)</f>
        <v>0</v>
      </c>
      <c r="BF364" s="188">
        <f>IF(N364="snížená",J364,0)</f>
        <v>0</v>
      </c>
      <c r="BG364" s="188">
        <f>IF(N364="zákl. přenesená",J364,0)</f>
        <v>0</v>
      </c>
      <c r="BH364" s="188">
        <f>IF(N364="sníž. přenesená",J364,0)</f>
        <v>0</v>
      </c>
      <c r="BI364" s="188">
        <f>IF(N364="nulová",J364,0)</f>
        <v>0</v>
      </c>
      <c r="BJ364" s="22" t="s">
        <v>77</v>
      </c>
      <c r="BK364" s="188">
        <f>ROUND(I364*H364,2)</f>
        <v>0</v>
      </c>
      <c r="BL364" s="22" t="s">
        <v>134</v>
      </c>
      <c r="BM364" s="22" t="s">
        <v>449</v>
      </c>
    </row>
    <row r="365" spans="2:65" s="9" customFormat="1" ht="37.35" customHeight="1">
      <c r="B365" s="163"/>
      <c r="C365" s="164"/>
      <c r="D365" s="165" t="s">
        <v>69</v>
      </c>
      <c r="E365" s="166" t="s">
        <v>450</v>
      </c>
      <c r="F365" s="166" t="s">
        <v>451</v>
      </c>
      <c r="G365" s="164"/>
      <c r="H365" s="164"/>
      <c r="I365" s="167"/>
      <c r="J365" s="168">
        <f>BK365</f>
        <v>0</v>
      </c>
      <c r="K365" s="164"/>
      <c r="L365" s="169"/>
      <c r="M365" s="170"/>
      <c r="N365" s="171"/>
      <c r="O365" s="171"/>
      <c r="P365" s="172">
        <f>SUM(P366:P375)</f>
        <v>0</v>
      </c>
      <c r="Q365" s="171"/>
      <c r="R365" s="172">
        <f>SUM(R366:R375)</f>
        <v>0</v>
      </c>
      <c r="S365" s="171"/>
      <c r="T365" s="173">
        <f>SUM(T366:T375)</f>
        <v>0</v>
      </c>
      <c r="AR365" s="174" t="s">
        <v>77</v>
      </c>
      <c r="AT365" s="175" t="s">
        <v>69</v>
      </c>
      <c r="AU365" s="175" t="s">
        <v>70</v>
      </c>
      <c r="AY365" s="174" t="s">
        <v>128</v>
      </c>
      <c r="BK365" s="176">
        <f>SUM(BK366:BK375)</f>
        <v>0</v>
      </c>
    </row>
    <row r="366" spans="2:65" s="1" customFormat="1" ht="16.5" customHeight="1">
      <c r="B366" s="39"/>
      <c r="C366" s="177" t="s">
        <v>452</v>
      </c>
      <c r="D366" s="177" t="s">
        <v>129</v>
      </c>
      <c r="E366" s="178" t="s">
        <v>453</v>
      </c>
      <c r="F366" s="179" t="s">
        <v>454</v>
      </c>
      <c r="G366" s="180" t="s">
        <v>170</v>
      </c>
      <c r="H366" s="181">
        <v>28.5</v>
      </c>
      <c r="I366" s="182"/>
      <c r="J366" s="183">
        <f>ROUND(I366*H366,2)</f>
        <v>0</v>
      </c>
      <c r="K366" s="179" t="s">
        <v>246</v>
      </c>
      <c r="L366" s="59"/>
      <c r="M366" s="184" t="s">
        <v>21</v>
      </c>
      <c r="N366" s="185" t="s">
        <v>41</v>
      </c>
      <c r="O366" s="40"/>
      <c r="P366" s="186">
        <f>O366*H366</f>
        <v>0</v>
      </c>
      <c r="Q366" s="186">
        <v>0</v>
      </c>
      <c r="R366" s="186">
        <f>Q366*H366</f>
        <v>0</v>
      </c>
      <c r="S366" s="186">
        <v>0</v>
      </c>
      <c r="T366" s="187">
        <f>S366*H366</f>
        <v>0</v>
      </c>
      <c r="AR366" s="22" t="s">
        <v>134</v>
      </c>
      <c r="AT366" s="22" t="s">
        <v>129</v>
      </c>
      <c r="AU366" s="22" t="s">
        <v>77</v>
      </c>
      <c r="AY366" s="22" t="s">
        <v>128</v>
      </c>
      <c r="BE366" s="188">
        <f>IF(N366="základní",J366,0)</f>
        <v>0</v>
      </c>
      <c r="BF366" s="188">
        <f>IF(N366="snížená",J366,0)</f>
        <v>0</v>
      </c>
      <c r="BG366" s="188">
        <f>IF(N366="zákl. přenesená",J366,0)</f>
        <v>0</v>
      </c>
      <c r="BH366" s="188">
        <f>IF(N366="sníž. přenesená",J366,0)</f>
        <v>0</v>
      </c>
      <c r="BI366" s="188">
        <f>IF(N366="nulová",J366,0)</f>
        <v>0</v>
      </c>
      <c r="BJ366" s="22" t="s">
        <v>77</v>
      </c>
      <c r="BK366" s="188">
        <f>ROUND(I366*H366,2)</f>
        <v>0</v>
      </c>
      <c r="BL366" s="22" t="s">
        <v>134</v>
      </c>
      <c r="BM366" s="22" t="s">
        <v>455</v>
      </c>
    </row>
    <row r="367" spans="2:65" s="12" customFormat="1" ht="13.5">
      <c r="B367" s="213"/>
      <c r="C367" s="214"/>
      <c r="D367" s="189" t="s">
        <v>137</v>
      </c>
      <c r="E367" s="215" t="s">
        <v>21</v>
      </c>
      <c r="F367" s="216" t="s">
        <v>357</v>
      </c>
      <c r="G367" s="214"/>
      <c r="H367" s="217">
        <v>28.5</v>
      </c>
      <c r="I367" s="218"/>
      <c r="J367" s="214"/>
      <c r="K367" s="214"/>
      <c r="L367" s="219"/>
      <c r="M367" s="220"/>
      <c r="N367" s="221"/>
      <c r="O367" s="221"/>
      <c r="P367" s="221"/>
      <c r="Q367" s="221"/>
      <c r="R367" s="221"/>
      <c r="S367" s="221"/>
      <c r="T367" s="222"/>
      <c r="AT367" s="223" t="s">
        <v>137</v>
      </c>
      <c r="AU367" s="223" t="s">
        <v>77</v>
      </c>
      <c r="AV367" s="12" t="s">
        <v>79</v>
      </c>
      <c r="AW367" s="12" t="s">
        <v>139</v>
      </c>
      <c r="AX367" s="12" t="s">
        <v>70</v>
      </c>
      <c r="AY367" s="223" t="s">
        <v>128</v>
      </c>
    </row>
    <row r="368" spans="2:65" s="11" customFormat="1" ht="13.5">
      <c r="B368" s="202"/>
      <c r="C368" s="203"/>
      <c r="D368" s="189" t="s">
        <v>137</v>
      </c>
      <c r="E368" s="204" t="s">
        <v>21</v>
      </c>
      <c r="F368" s="205" t="s">
        <v>141</v>
      </c>
      <c r="G368" s="203"/>
      <c r="H368" s="206">
        <v>28.5</v>
      </c>
      <c r="I368" s="207"/>
      <c r="J368" s="203"/>
      <c r="K368" s="203"/>
      <c r="L368" s="208"/>
      <c r="M368" s="209"/>
      <c r="N368" s="210"/>
      <c r="O368" s="210"/>
      <c r="P368" s="210"/>
      <c r="Q368" s="210"/>
      <c r="R368" s="210"/>
      <c r="S368" s="210"/>
      <c r="T368" s="211"/>
      <c r="AT368" s="212" t="s">
        <v>137</v>
      </c>
      <c r="AU368" s="212" t="s">
        <v>77</v>
      </c>
      <c r="AV368" s="11" t="s">
        <v>134</v>
      </c>
      <c r="AW368" s="11" t="s">
        <v>139</v>
      </c>
      <c r="AX368" s="11" t="s">
        <v>77</v>
      </c>
      <c r="AY368" s="212" t="s">
        <v>128</v>
      </c>
    </row>
    <row r="369" spans="2:65" s="1" customFormat="1" ht="16.5" customHeight="1">
      <c r="B369" s="39"/>
      <c r="C369" s="177" t="s">
        <v>314</v>
      </c>
      <c r="D369" s="177" t="s">
        <v>129</v>
      </c>
      <c r="E369" s="178" t="s">
        <v>456</v>
      </c>
      <c r="F369" s="179" t="s">
        <v>457</v>
      </c>
      <c r="G369" s="180" t="s">
        <v>170</v>
      </c>
      <c r="H369" s="181">
        <v>28.5</v>
      </c>
      <c r="I369" s="182"/>
      <c r="J369" s="183">
        <f>ROUND(I369*H369,2)</f>
        <v>0</v>
      </c>
      <c r="K369" s="179" t="s">
        <v>458</v>
      </c>
      <c r="L369" s="59"/>
      <c r="M369" s="184" t="s">
        <v>21</v>
      </c>
      <c r="N369" s="185" t="s">
        <v>41</v>
      </c>
      <c r="O369" s="40"/>
      <c r="P369" s="186">
        <f>O369*H369</f>
        <v>0</v>
      </c>
      <c r="Q369" s="186">
        <v>0</v>
      </c>
      <c r="R369" s="186">
        <f>Q369*H369</f>
        <v>0</v>
      </c>
      <c r="S369" s="186">
        <v>0</v>
      </c>
      <c r="T369" s="187">
        <f>S369*H369</f>
        <v>0</v>
      </c>
      <c r="AR369" s="22" t="s">
        <v>134</v>
      </c>
      <c r="AT369" s="22" t="s">
        <v>129</v>
      </c>
      <c r="AU369" s="22" t="s">
        <v>77</v>
      </c>
      <c r="AY369" s="22" t="s">
        <v>128</v>
      </c>
      <c r="BE369" s="188">
        <f>IF(N369="základní",J369,0)</f>
        <v>0</v>
      </c>
      <c r="BF369" s="188">
        <f>IF(N369="snížená",J369,0)</f>
        <v>0</v>
      </c>
      <c r="BG369" s="188">
        <f>IF(N369="zákl. přenesená",J369,0)</f>
        <v>0</v>
      </c>
      <c r="BH369" s="188">
        <f>IF(N369="sníž. přenesená",J369,0)</f>
        <v>0</v>
      </c>
      <c r="BI369" s="188">
        <f>IF(N369="nulová",J369,0)</f>
        <v>0</v>
      </c>
      <c r="BJ369" s="22" t="s">
        <v>77</v>
      </c>
      <c r="BK369" s="188">
        <f>ROUND(I369*H369,2)</f>
        <v>0</v>
      </c>
      <c r="BL369" s="22" t="s">
        <v>134</v>
      </c>
      <c r="BM369" s="22" t="s">
        <v>459</v>
      </c>
    </row>
    <row r="370" spans="2:65" s="12" customFormat="1" ht="13.5">
      <c r="B370" s="213"/>
      <c r="C370" s="214"/>
      <c r="D370" s="189" t="s">
        <v>137</v>
      </c>
      <c r="E370" s="215" t="s">
        <v>21</v>
      </c>
      <c r="F370" s="216" t="s">
        <v>460</v>
      </c>
      <c r="G370" s="214"/>
      <c r="H370" s="217">
        <v>28.5</v>
      </c>
      <c r="I370" s="218"/>
      <c r="J370" s="214"/>
      <c r="K370" s="214"/>
      <c r="L370" s="219"/>
      <c r="M370" s="220"/>
      <c r="N370" s="221"/>
      <c r="O370" s="221"/>
      <c r="P370" s="221"/>
      <c r="Q370" s="221"/>
      <c r="R370" s="221"/>
      <c r="S370" s="221"/>
      <c r="T370" s="222"/>
      <c r="AT370" s="223" t="s">
        <v>137</v>
      </c>
      <c r="AU370" s="223" t="s">
        <v>77</v>
      </c>
      <c r="AV370" s="12" t="s">
        <v>79</v>
      </c>
      <c r="AW370" s="12" t="s">
        <v>139</v>
      </c>
      <c r="AX370" s="12" t="s">
        <v>70</v>
      </c>
      <c r="AY370" s="223" t="s">
        <v>128</v>
      </c>
    </row>
    <row r="371" spans="2:65" s="11" customFormat="1" ht="13.5">
      <c r="B371" s="202"/>
      <c r="C371" s="203"/>
      <c r="D371" s="189" t="s">
        <v>137</v>
      </c>
      <c r="E371" s="204" t="s">
        <v>21</v>
      </c>
      <c r="F371" s="205" t="s">
        <v>141</v>
      </c>
      <c r="G371" s="203"/>
      <c r="H371" s="206">
        <v>28.5</v>
      </c>
      <c r="I371" s="207"/>
      <c r="J371" s="203"/>
      <c r="K371" s="203"/>
      <c r="L371" s="208"/>
      <c r="M371" s="209"/>
      <c r="N371" s="210"/>
      <c r="O371" s="210"/>
      <c r="P371" s="210"/>
      <c r="Q371" s="210"/>
      <c r="R371" s="210"/>
      <c r="S371" s="210"/>
      <c r="T371" s="211"/>
      <c r="AT371" s="212" t="s">
        <v>137</v>
      </c>
      <c r="AU371" s="212" t="s">
        <v>77</v>
      </c>
      <c r="AV371" s="11" t="s">
        <v>134</v>
      </c>
      <c r="AW371" s="11" t="s">
        <v>139</v>
      </c>
      <c r="AX371" s="11" t="s">
        <v>77</v>
      </c>
      <c r="AY371" s="212" t="s">
        <v>128</v>
      </c>
    </row>
    <row r="372" spans="2:65" s="1" customFormat="1" ht="16.5" customHeight="1">
      <c r="B372" s="39"/>
      <c r="C372" s="177" t="s">
        <v>461</v>
      </c>
      <c r="D372" s="177" t="s">
        <v>129</v>
      </c>
      <c r="E372" s="178" t="s">
        <v>462</v>
      </c>
      <c r="F372" s="179" t="s">
        <v>463</v>
      </c>
      <c r="G372" s="180" t="s">
        <v>170</v>
      </c>
      <c r="H372" s="181">
        <v>31.35</v>
      </c>
      <c r="I372" s="182"/>
      <c r="J372" s="183">
        <f>ROUND(I372*H372,2)</f>
        <v>0</v>
      </c>
      <c r="K372" s="179" t="s">
        <v>458</v>
      </c>
      <c r="L372" s="59"/>
      <c r="M372" s="184" t="s">
        <v>21</v>
      </c>
      <c r="N372" s="185" t="s">
        <v>41</v>
      </c>
      <c r="O372" s="40"/>
      <c r="P372" s="186">
        <f>O372*H372</f>
        <v>0</v>
      </c>
      <c r="Q372" s="186">
        <v>0</v>
      </c>
      <c r="R372" s="186">
        <f>Q372*H372</f>
        <v>0</v>
      </c>
      <c r="S372" s="186">
        <v>0</v>
      </c>
      <c r="T372" s="187">
        <f>S372*H372</f>
        <v>0</v>
      </c>
      <c r="AR372" s="22" t="s">
        <v>134</v>
      </c>
      <c r="AT372" s="22" t="s">
        <v>129</v>
      </c>
      <c r="AU372" s="22" t="s">
        <v>77</v>
      </c>
      <c r="AY372" s="22" t="s">
        <v>128</v>
      </c>
      <c r="BE372" s="188">
        <f>IF(N372="základní",J372,0)</f>
        <v>0</v>
      </c>
      <c r="BF372" s="188">
        <f>IF(N372="snížená",J372,0)</f>
        <v>0</v>
      </c>
      <c r="BG372" s="188">
        <f>IF(N372="zákl. přenesená",J372,0)</f>
        <v>0</v>
      </c>
      <c r="BH372" s="188">
        <f>IF(N372="sníž. přenesená",J372,0)</f>
        <v>0</v>
      </c>
      <c r="BI372" s="188">
        <f>IF(N372="nulová",J372,0)</f>
        <v>0</v>
      </c>
      <c r="BJ372" s="22" t="s">
        <v>77</v>
      </c>
      <c r="BK372" s="188">
        <f>ROUND(I372*H372,2)</f>
        <v>0</v>
      </c>
      <c r="BL372" s="22" t="s">
        <v>134</v>
      </c>
      <c r="BM372" s="22" t="s">
        <v>464</v>
      </c>
    </row>
    <row r="373" spans="2:65" s="12" customFormat="1" ht="13.5">
      <c r="B373" s="213"/>
      <c r="C373" s="214"/>
      <c r="D373" s="189" t="s">
        <v>137</v>
      </c>
      <c r="E373" s="215" t="s">
        <v>21</v>
      </c>
      <c r="F373" s="216" t="s">
        <v>465</v>
      </c>
      <c r="G373" s="214"/>
      <c r="H373" s="217">
        <v>31.35</v>
      </c>
      <c r="I373" s="218"/>
      <c r="J373" s="214"/>
      <c r="K373" s="214"/>
      <c r="L373" s="219"/>
      <c r="M373" s="220"/>
      <c r="N373" s="221"/>
      <c r="O373" s="221"/>
      <c r="P373" s="221"/>
      <c r="Q373" s="221"/>
      <c r="R373" s="221"/>
      <c r="S373" s="221"/>
      <c r="T373" s="222"/>
      <c r="AT373" s="223" t="s">
        <v>137</v>
      </c>
      <c r="AU373" s="223" t="s">
        <v>77</v>
      </c>
      <c r="AV373" s="12" t="s">
        <v>79</v>
      </c>
      <c r="AW373" s="12" t="s">
        <v>139</v>
      </c>
      <c r="AX373" s="12" t="s">
        <v>70</v>
      </c>
      <c r="AY373" s="223" t="s">
        <v>128</v>
      </c>
    </row>
    <row r="374" spans="2:65" s="11" customFormat="1" ht="13.5">
      <c r="B374" s="202"/>
      <c r="C374" s="203"/>
      <c r="D374" s="189" t="s">
        <v>137</v>
      </c>
      <c r="E374" s="204" t="s">
        <v>21</v>
      </c>
      <c r="F374" s="205" t="s">
        <v>141</v>
      </c>
      <c r="G374" s="203"/>
      <c r="H374" s="206">
        <v>31.35</v>
      </c>
      <c r="I374" s="207"/>
      <c r="J374" s="203"/>
      <c r="K374" s="203"/>
      <c r="L374" s="208"/>
      <c r="M374" s="209"/>
      <c r="N374" s="210"/>
      <c r="O374" s="210"/>
      <c r="P374" s="210"/>
      <c r="Q374" s="210"/>
      <c r="R374" s="210"/>
      <c r="S374" s="210"/>
      <c r="T374" s="211"/>
      <c r="AT374" s="212" t="s">
        <v>137</v>
      </c>
      <c r="AU374" s="212" t="s">
        <v>77</v>
      </c>
      <c r="AV374" s="11" t="s">
        <v>134</v>
      </c>
      <c r="AW374" s="11" t="s">
        <v>139</v>
      </c>
      <c r="AX374" s="11" t="s">
        <v>77</v>
      </c>
      <c r="AY374" s="212" t="s">
        <v>128</v>
      </c>
    </row>
    <row r="375" spans="2:65" s="1" customFormat="1" ht="16.5" customHeight="1">
      <c r="B375" s="39"/>
      <c r="C375" s="177" t="s">
        <v>319</v>
      </c>
      <c r="D375" s="177" t="s">
        <v>129</v>
      </c>
      <c r="E375" s="178" t="s">
        <v>466</v>
      </c>
      <c r="F375" s="179" t="s">
        <v>467</v>
      </c>
      <c r="G375" s="180" t="s">
        <v>313</v>
      </c>
      <c r="H375" s="181">
        <v>0.59199999999999997</v>
      </c>
      <c r="I375" s="182"/>
      <c r="J375" s="183">
        <f>ROUND(I375*H375,2)</f>
        <v>0</v>
      </c>
      <c r="K375" s="179" t="s">
        <v>458</v>
      </c>
      <c r="L375" s="59"/>
      <c r="M375" s="184" t="s">
        <v>21</v>
      </c>
      <c r="N375" s="185" t="s">
        <v>41</v>
      </c>
      <c r="O375" s="40"/>
      <c r="P375" s="186">
        <f>O375*H375</f>
        <v>0</v>
      </c>
      <c r="Q375" s="186">
        <v>0</v>
      </c>
      <c r="R375" s="186">
        <f>Q375*H375</f>
        <v>0</v>
      </c>
      <c r="S375" s="186">
        <v>0</v>
      </c>
      <c r="T375" s="187">
        <f>S375*H375</f>
        <v>0</v>
      </c>
      <c r="AR375" s="22" t="s">
        <v>134</v>
      </c>
      <c r="AT375" s="22" t="s">
        <v>129</v>
      </c>
      <c r="AU375" s="22" t="s">
        <v>77</v>
      </c>
      <c r="AY375" s="22" t="s">
        <v>128</v>
      </c>
      <c r="BE375" s="188">
        <f>IF(N375="základní",J375,0)</f>
        <v>0</v>
      </c>
      <c r="BF375" s="188">
        <f>IF(N375="snížená",J375,0)</f>
        <v>0</v>
      </c>
      <c r="BG375" s="188">
        <f>IF(N375="zákl. přenesená",J375,0)</f>
        <v>0</v>
      </c>
      <c r="BH375" s="188">
        <f>IF(N375="sníž. přenesená",J375,0)</f>
        <v>0</v>
      </c>
      <c r="BI375" s="188">
        <f>IF(N375="nulová",J375,0)</f>
        <v>0</v>
      </c>
      <c r="BJ375" s="22" t="s">
        <v>77</v>
      </c>
      <c r="BK375" s="188">
        <f>ROUND(I375*H375,2)</f>
        <v>0</v>
      </c>
      <c r="BL375" s="22" t="s">
        <v>134</v>
      </c>
      <c r="BM375" s="22" t="s">
        <v>468</v>
      </c>
    </row>
    <row r="376" spans="2:65" s="9" customFormat="1" ht="37.35" customHeight="1">
      <c r="B376" s="163"/>
      <c r="C376" s="164"/>
      <c r="D376" s="165" t="s">
        <v>69</v>
      </c>
      <c r="E376" s="166" t="s">
        <v>469</v>
      </c>
      <c r="F376" s="166" t="s">
        <v>470</v>
      </c>
      <c r="G376" s="164"/>
      <c r="H376" s="164"/>
      <c r="I376" s="167"/>
      <c r="J376" s="168">
        <f>BK376</f>
        <v>0</v>
      </c>
      <c r="K376" s="164"/>
      <c r="L376" s="169"/>
      <c r="M376" s="170"/>
      <c r="N376" s="171"/>
      <c r="O376" s="171"/>
      <c r="P376" s="172">
        <f>SUM(P377:P389)</f>
        <v>0</v>
      </c>
      <c r="Q376" s="171"/>
      <c r="R376" s="172">
        <f>SUM(R377:R389)</f>
        <v>0</v>
      </c>
      <c r="S376" s="171"/>
      <c r="T376" s="173">
        <f>SUM(T377:T389)</f>
        <v>0</v>
      </c>
      <c r="AR376" s="174" t="s">
        <v>77</v>
      </c>
      <c r="AT376" s="175" t="s">
        <v>69</v>
      </c>
      <c r="AU376" s="175" t="s">
        <v>70</v>
      </c>
      <c r="AY376" s="174" t="s">
        <v>128</v>
      </c>
      <c r="BK376" s="176">
        <f>SUM(BK377:BK389)</f>
        <v>0</v>
      </c>
    </row>
    <row r="377" spans="2:65" s="1" customFormat="1" ht="16.5" customHeight="1">
      <c r="B377" s="39"/>
      <c r="C377" s="177" t="s">
        <v>471</v>
      </c>
      <c r="D377" s="177" t="s">
        <v>129</v>
      </c>
      <c r="E377" s="178" t="s">
        <v>472</v>
      </c>
      <c r="F377" s="179" t="s">
        <v>473</v>
      </c>
      <c r="G377" s="180" t="s">
        <v>132</v>
      </c>
      <c r="H377" s="181">
        <v>33.700000000000003</v>
      </c>
      <c r="I377" s="182"/>
      <c r="J377" s="183">
        <f>ROUND(I377*H377,2)</f>
        <v>0</v>
      </c>
      <c r="K377" s="179" t="s">
        <v>133</v>
      </c>
      <c r="L377" s="59"/>
      <c r="M377" s="184" t="s">
        <v>21</v>
      </c>
      <c r="N377" s="185" t="s">
        <v>41</v>
      </c>
      <c r="O377" s="40"/>
      <c r="P377" s="186">
        <f>O377*H377</f>
        <v>0</v>
      </c>
      <c r="Q377" s="186">
        <v>0</v>
      </c>
      <c r="R377" s="186">
        <f>Q377*H377</f>
        <v>0</v>
      </c>
      <c r="S377" s="186">
        <v>0</v>
      </c>
      <c r="T377" s="187">
        <f>S377*H377</f>
        <v>0</v>
      </c>
      <c r="AR377" s="22" t="s">
        <v>134</v>
      </c>
      <c r="AT377" s="22" t="s">
        <v>129</v>
      </c>
      <c r="AU377" s="22" t="s">
        <v>77</v>
      </c>
      <c r="AY377" s="22" t="s">
        <v>128</v>
      </c>
      <c r="BE377" s="188">
        <f>IF(N377="základní",J377,0)</f>
        <v>0</v>
      </c>
      <c r="BF377" s="188">
        <f>IF(N377="snížená",J377,0)</f>
        <v>0</v>
      </c>
      <c r="BG377" s="188">
        <f>IF(N377="zákl. přenesená",J377,0)</f>
        <v>0</v>
      </c>
      <c r="BH377" s="188">
        <f>IF(N377="sníž. přenesená",J377,0)</f>
        <v>0</v>
      </c>
      <c r="BI377" s="188">
        <f>IF(N377="nulová",J377,0)</f>
        <v>0</v>
      </c>
      <c r="BJ377" s="22" t="s">
        <v>77</v>
      </c>
      <c r="BK377" s="188">
        <f>ROUND(I377*H377,2)</f>
        <v>0</v>
      </c>
      <c r="BL377" s="22" t="s">
        <v>134</v>
      </c>
      <c r="BM377" s="22" t="s">
        <v>474</v>
      </c>
    </row>
    <row r="378" spans="2:65" s="12" customFormat="1" ht="13.5">
      <c r="B378" s="213"/>
      <c r="C378" s="214"/>
      <c r="D378" s="189" t="s">
        <v>137</v>
      </c>
      <c r="E378" s="215" t="s">
        <v>21</v>
      </c>
      <c r="F378" s="216" t="s">
        <v>475</v>
      </c>
      <c r="G378" s="214"/>
      <c r="H378" s="217">
        <v>28.5</v>
      </c>
      <c r="I378" s="218"/>
      <c r="J378" s="214"/>
      <c r="K378" s="214"/>
      <c r="L378" s="219"/>
      <c r="M378" s="220"/>
      <c r="N378" s="221"/>
      <c r="O378" s="221"/>
      <c r="P378" s="221"/>
      <c r="Q378" s="221"/>
      <c r="R378" s="221"/>
      <c r="S378" s="221"/>
      <c r="T378" s="222"/>
      <c r="AT378" s="223" t="s">
        <v>137</v>
      </c>
      <c r="AU378" s="223" t="s">
        <v>77</v>
      </c>
      <c r="AV378" s="12" t="s">
        <v>79</v>
      </c>
      <c r="AW378" s="12" t="s">
        <v>139</v>
      </c>
      <c r="AX378" s="12" t="s">
        <v>70</v>
      </c>
      <c r="AY378" s="223" t="s">
        <v>128</v>
      </c>
    </row>
    <row r="379" spans="2:65" s="12" customFormat="1" ht="13.5">
      <c r="B379" s="213"/>
      <c r="C379" s="214"/>
      <c r="D379" s="189" t="s">
        <v>137</v>
      </c>
      <c r="E379" s="215" t="s">
        <v>21</v>
      </c>
      <c r="F379" s="216" t="s">
        <v>476</v>
      </c>
      <c r="G379" s="214"/>
      <c r="H379" s="217">
        <v>5.2</v>
      </c>
      <c r="I379" s="218"/>
      <c r="J379" s="214"/>
      <c r="K379" s="214"/>
      <c r="L379" s="219"/>
      <c r="M379" s="220"/>
      <c r="N379" s="221"/>
      <c r="O379" s="221"/>
      <c r="P379" s="221"/>
      <c r="Q379" s="221"/>
      <c r="R379" s="221"/>
      <c r="S379" s="221"/>
      <c r="T379" s="222"/>
      <c r="AT379" s="223" t="s">
        <v>137</v>
      </c>
      <c r="AU379" s="223" t="s">
        <v>77</v>
      </c>
      <c r="AV379" s="12" t="s">
        <v>79</v>
      </c>
      <c r="AW379" s="12" t="s">
        <v>139</v>
      </c>
      <c r="AX379" s="12" t="s">
        <v>70</v>
      </c>
      <c r="AY379" s="223" t="s">
        <v>128</v>
      </c>
    </row>
    <row r="380" spans="2:65" s="11" customFormat="1" ht="13.5">
      <c r="B380" s="202"/>
      <c r="C380" s="203"/>
      <c r="D380" s="189" t="s">
        <v>137</v>
      </c>
      <c r="E380" s="204" t="s">
        <v>21</v>
      </c>
      <c r="F380" s="205" t="s">
        <v>141</v>
      </c>
      <c r="G380" s="203"/>
      <c r="H380" s="206">
        <v>33.700000000000003</v>
      </c>
      <c r="I380" s="207"/>
      <c r="J380" s="203"/>
      <c r="K380" s="203"/>
      <c r="L380" s="208"/>
      <c r="M380" s="209"/>
      <c r="N380" s="210"/>
      <c r="O380" s="210"/>
      <c r="P380" s="210"/>
      <c r="Q380" s="210"/>
      <c r="R380" s="210"/>
      <c r="S380" s="210"/>
      <c r="T380" s="211"/>
      <c r="AT380" s="212" t="s">
        <v>137</v>
      </c>
      <c r="AU380" s="212" t="s">
        <v>77</v>
      </c>
      <c r="AV380" s="11" t="s">
        <v>134</v>
      </c>
      <c r="AW380" s="11" t="s">
        <v>139</v>
      </c>
      <c r="AX380" s="11" t="s">
        <v>77</v>
      </c>
      <c r="AY380" s="212" t="s">
        <v>128</v>
      </c>
    </row>
    <row r="381" spans="2:65" s="1" customFormat="1" ht="16.5" customHeight="1">
      <c r="B381" s="39"/>
      <c r="C381" s="177" t="s">
        <v>328</v>
      </c>
      <c r="D381" s="177" t="s">
        <v>129</v>
      </c>
      <c r="E381" s="178" t="s">
        <v>477</v>
      </c>
      <c r="F381" s="179" t="s">
        <v>478</v>
      </c>
      <c r="G381" s="180" t="s">
        <v>132</v>
      </c>
      <c r="H381" s="181">
        <v>33.700000000000003</v>
      </c>
      <c r="I381" s="182"/>
      <c r="J381" s="183">
        <f>ROUND(I381*H381,2)</f>
        <v>0</v>
      </c>
      <c r="K381" s="179" t="s">
        <v>133</v>
      </c>
      <c r="L381" s="59"/>
      <c r="M381" s="184" t="s">
        <v>21</v>
      </c>
      <c r="N381" s="185" t="s">
        <v>41</v>
      </c>
      <c r="O381" s="40"/>
      <c r="P381" s="186">
        <f>O381*H381</f>
        <v>0</v>
      </c>
      <c r="Q381" s="186">
        <v>0</v>
      </c>
      <c r="R381" s="186">
        <f>Q381*H381</f>
        <v>0</v>
      </c>
      <c r="S381" s="186">
        <v>0</v>
      </c>
      <c r="T381" s="187">
        <f>S381*H381</f>
        <v>0</v>
      </c>
      <c r="AR381" s="22" t="s">
        <v>134</v>
      </c>
      <c r="AT381" s="22" t="s">
        <v>129</v>
      </c>
      <c r="AU381" s="22" t="s">
        <v>77</v>
      </c>
      <c r="AY381" s="22" t="s">
        <v>128</v>
      </c>
      <c r="BE381" s="188">
        <f>IF(N381="základní",J381,0)</f>
        <v>0</v>
      </c>
      <c r="BF381" s="188">
        <f>IF(N381="snížená",J381,0)</f>
        <v>0</v>
      </c>
      <c r="BG381" s="188">
        <f>IF(N381="zákl. přenesená",J381,0)</f>
        <v>0</v>
      </c>
      <c r="BH381" s="188">
        <f>IF(N381="sníž. přenesená",J381,0)</f>
        <v>0</v>
      </c>
      <c r="BI381" s="188">
        <f>IF(N381="nulová",J381,0)</f>
        <v>0</v>
      </c>
      <c r="BJ381" s="22" t="s">
        <v>77</v>
      </c>
      <c r="BK381" s="188">
        <f>ROUND(I381*H381,2)</f>
        <v>0</v>
      </c>
      <c r="BL381" s="22" t="s">
        <v>134</v>
      </c>
      <c r="BM381" s="22" t="s">
        <v>479</v>
      </c>
    </row>
    <row r="382" spans="2:65" s="12" customFormat="1" ht="13.5">
      <c r="B382" s="213"/>
      <c r="C382" s="214"/>
      <c r="D382" s="189" t="s">
        <v>137</v>
      </c>
      <c r="E382" s="215" t="s">
        <v>21</v>
      </c>
      <c r="F382" s="216" t="s">
        <v>475</v>
      </c>
      <c r="G382" s="214"/>
      <c r="H382" s="217">
        <v>28.5</v>
      </c>
      <c r="I382" s="218"/>
      <c r="J382" s="214"/>
      <c r="K382" s="214"/>
      <c r="L382" s="219"/>
      <c r="M382" s="220"/>
      <c r="N382" s="221"/>
      <c r="O382" s="221"/>
      <c r="P382" s="221"/>
      <c r="Q382" s="221"/>
      <c r="R382" s="221"/>
      <c r="S382" s="221"/>
      <c r="T382" s="222"/>
      <c r="AT382" s="223" t="s">
        <v>137</v>
      </c>
      <c r="AU382" s="223" t="s">
        <v>77</v>
      </c>
      <c r="AV382" s="12" t="s">
        <v>79</v>
      </c>
      <c r="AW382" s="12" t="s">
        <v>139</v>
      </c>
      <c r="AX382" s="12" t="s">
        <v>70</v>
      </c>
      <c r="AY382" s="223" t="s">
        <v>128</v>
      </c>
    </row>
    <row r="383" spans="2:65" s="12" customFormat="1" ht="13.5">
      <c r="B383" s="213"/>
      <c r="C383" s="214"/>
      <c r="D383" s="189" t="s">
        <v>137</v>
      </c>
      <c r="E383" s="215" t="s">
        <v>21</v>
      </c>
      <c r="F383" s="216" t="s">
        <v>476</v>
      </c>
      <c r="G383" s="214"/>
      <c r="H383" s="217">
        <v>5.2</v>
      </c>
      <c r="I383" s="218"/>
      <c r="J383" s="214"/>
      <c r="K383" s="214"/>
      <c r="L383" s="219"/>
      <c r="M383" s="220"/>
      <c r="N383" s="221"/>
      <c r="O383" s="221"/>
      <c r="P383" s="221"/>
      <c r="Q383" s="221"/>
      <c r="R383" s="221"/>
      <c r="S383" s="221"/>
      <c r="T383" s="222"/>
      <c r="AT383" s="223" t="s">
        <v>137</v>
      </c>
      <c r="AU383" s="223" t="s">
        <v>77</v>
      </c>
      <c r="AV383" s="12" t="s">
        <v>79</v>
      </c>
      <c r="AW383" s="12" t="s">
        <v>139</v>
      </c>
      <c r="AX383" s="12" t="s">
        <v>70</v>
      </c>
      <c r="AY383" s="223" t="s">
        <v>128</v>
      </c>
    </row>
    <row r="384" spans="2:65" s="11" customFormat="1" ht="13.5">
      <c r="B384" s="202"/>
      <c r="C384" s="203"/>
      <c r="D384" s="189" t="s">
        <v>137</v>
      </c>
      <c r="E384" s="204" t="s">
        <v>21</v>
      </c>
      <c r="F384" s="205" t="s">
        <v>141</v>
      </c>
      <c r="G384" s="203"/>
      <c r="H384" s="206">
        <v>33.700000000000003</v>
      </c>
      <c r="I384" s="207"/>
      <c r="J384" s="203"/>
      <c r="K384" s="203"/>
      <c r="L384" s="208"/>
      <c r="M384" s="209"/>
      <c r="N384" s="210"/>
      <c r="O384" s="210"/>
      <c r="P384" s="210"/>
      <c r="Q384" s="210"/>
      <c r="R384" s="210"/>
      <c r="S384" s="210"/>
      <c r="T384" s="211"/>
      <c r="AT384" s="212" t="s">
        <v>137</v>
      </c>
      <c r="AU384" s="212" t="s">
        <v>77</v>
      </c>
      <c r="AV384" s="11" t="s">
        <v>134</v>
      </c>
      <c r="AW384" s="11" t="s">
        <v>139</v>
      </c>
      <c r="AX384" s="11" t="s">
        <v>77</v>
      </c>
      <c r="AY384" s="212" t="s">
        <v>128</v>
      </c>
    </row>
    <row r="385" spans="2:65" s="1" customFormat="1" ht="16.5" customHeight="1">
      <c r="B385" s="39"/>
      <c r="C385" s="177" t="s">
        <v>480</v>
      </c>
      <c r="D385" s="177" t="s">
        <v>129</v>
      </c>
      <c r="E385" s="178" t="s">
        <v>481</v>
      </c>
      <c r="F385" s="179" t="s">
        <v>482</v>
      </c>
      <c r="G385" s="180" t="s">
        <v>170</v>
      </c>
      <c r="H385" s="181">
        <v>8.0640000000000001</v>
      </c>
      <c r="I385" s="182"/>
      <c r="J385" s="183">
        <f>ROUND(I385*H385,2)</f>
        <v>0</v>
      </c>
      <c r="K385" s="179" t="s">
        <v>246</v>
      </c>
      <c r="L385" s="59"/>
      <c r="M385" s="184" t="s">
        <v>21</v>
      </c>
      <c r="N385" s="185" t="s">
        <v>41</v>
      </c>
      <c r="O385" s="40"/>
      <c r="P385" s="186">
        <f>O385*H385</f>
        <v>0</v>
      </c>
      <c r="Q385" s="186">
        <v>0</v>
      </c>
      <c r="R385" s="186">
        <f>Q385*H385</f>
        <v>0</v>
      </c>
      <c r="S385" s="186">
        <v>0</v>
      </c>
      <c r="T385" s="187">
        <f>S385*H385</f>
        <v>0</v>
      </c>
      <c r="AR385" s="22" t="s">
        <v>134</v>
      </c>
      <c r="AT385" s="22" t="s">
        <v>129</v>
      </c>
      <c r="AU385" s="22" t="s">
        <v>77</v>
      </c>
      <c r="AY385" s="22" t="s">
        <v>128</v>
      </c>
      <c r="BE385" s="188">
        <f>IF(N385="základní",J385,0)</f>
        <v>0</v>
      </c>
      <c r="BF385" s="188">
        <f>IF(N385="snížená",J385,0)</f>
        <v>0</v>
      </c>
      <c r="BG385" s="188">
        <f>IF(N385="zákl. přenesená",J385,0)</f>
        <v>0</v>
      </c>
      <c r="BH385" s="188">
        <f>IF(N385="sníž. přenesená",J385,0)</f>
        <v>0</v>
      </c>
      <c r="BI385" s="188">
        <f>IF(N385="nulová",J385,0)</f>
        <v>0</v>
      </c>
      <c r="BJ385" s="22" t="s">
        <v>77</v>
      </c>
      <c r="BK385" s="188">
        <f>ROUND(I385*H385,2)</f>
        <v>0</v>
      </c>
      <c r="BL385" s="22" t="s">
        <v>134</v>
      </c>
      <c r="BM385" s="22" t="s">
        <v>214</v>
      </c>
    </row>
    <row r="386" spans="2:65" s="12" customFormat="1" ht="13.5">
      <c r="B386" s="213"/>
      <c r="C386" s="214"/>
      <c r="D386" s="189" t="s">
        <v>137</v>
      </c>
      <c r="E386" s="215" t="s">
        <v>21</v>
      </c>
      <c r="F386" s="216" t="s">
        <v>483</v>
      </c>
      <c r="G386" s="214"/>
      <c r="H386" s="217">
        <v>2.1866500000000002</v>
      </c>
      <c r="I386" s="218"/>
      <c r="J386" s="214"/>
      <c r="K386" s="214"/>
      <c r="L386" s="219"/>
      <c r="M386" s="220"/>
      <c r="N386" s="221"/>
      <c r="O386" s="221"/>
      <c r="P386" s="221"/>
      <c r="Q386" s="221"/>
      <c r="R386" s="221"/>
      <c r="S386" s="221"/>
      <c r="T386" s="222"/>
      <c r="AT386" s="223" t="s">
        <v>137</v>
      </c>
      <c r="AU386" s="223" t="s">
        <v>77</v>
      </c>
      <c r="AV386" s="12" t="s">
        <v>79</v>
      </c>
      <c r="AW386" s="12" t="s">
        <v>139</v>
      </c>
      <c r="AX386" s="12" t="s">
        <v>70</v>
      </c>
      <c r="AY386" s="223" t="s">
        <v>128</v>
      </c>
    </row>
    <row r="387" spans="2:65" s="12" customFormat="1" ht="13.5">
      <c r="B387" s="213"/>
      <c r="C387" s="214"/>
      <c r="D387" s="189" t="s">
        <v>137</v>
      </c>
      <c r="E387" s="215" t="s">
        <v>21</v>
      </c>
      <c r="F387" s="216" t="s">
        <v>484</v>
      </c>
      <c r="G387" s="214"/>
      <c r="H387" s="217">
        <v>5.8776000000000002</v>
      </c>
      <c r="I387" s="218"/>
      <c r="J387" s="214"/>
      <c r="K387" s="214"/>
      <c r="L387" s="219"/>
      <c r="M387" s="220"/>
      <c r="N387" s="221"/>
      <c r="O387" s="221"/>
      <c r="P387" s="221"/>
      <c r="Q387" s="221"/>
      <c r="R387" s="221"/>
      <c r="S387" s="221"/>
      <c r="T387" s="222"/>
      <c r="AT387" s="223" t="s">
        <v>137</v>
      </c>
      <c r="AU387" s="223" t="s">
        <v>77</v>
      </c>
      <c r="AV387" s="12" t="s">
        <v>79</v>
      </c>
      <c r="AW387" s="12" t="s">
        <v>139</v>
      </c>
      <c r="AX387" s="12" t="s">
        <v>70</v>
      </c>
      <c r="AY387" s="223" t="s">
        <v>128</v>
      </c>
    </row>
    <row r="388" spans="2:65" s="11" customFormat="1" ht="13.5">
      <c r="B388" s="202"/>
      <c r="C388" s="203"/>
      <c r="D388" s="189" t="s">
        <v>137</v>
      </c>
      <c r="E388" s="204" t="s">
        <v>21</v>
      </c>
      <c r="F388" s="205" t="s">
        <v>141</v>
      </c>
      <c r="G388" s="203"/>
      <c r="H388" s="206">
        <v>8.0642499999999995</v>
      </c>
      <c r="I388" s="207"/>
      <c r="J388" s="203"/>
      <c r="K388" s="203"/>
      <c r="L388" s="208"/>
      <c r="M388" s="209"/>
      <c r="N388" s="210"/>
      <c r="O388" s="210"/>
      <c r="P388" s="210"/>
      <c r="Q388" s="210"/>
      <c r="R388" s="210"/>
      <c r="S388" s="210"/>
      <c r="T388" s="211"/>
      <c r="AT388" s="212" t="s">
        <v>137</v>
      </c>
      <c r="AU388" s="212" t="s">
        <v>77</v>
      </c>
      <c r="AV388" s="11" t="s">
        <v>134</v>
      </c>
      <c r="AW388" s="11" t="s">
        <v>139</v>
      </c>
      <c r="AX388" s="11" t="s">
        <v>77</v>
      </c>
      <c r="AY388" s="212" t="s">
        <v>128</v>
      </c>
    </row>
    <row r="389" spans="2:65" s="1" customFormat="1" ht="16.5" customHeight="1">
      <c r="B389" s="39"/>
      <c r="C389" s="177" t="s">
        <v>346</v>
      </c>
      <c r="D389" s="177" t="s">
        <v>129</v>
      </c>
      <c r="E389" s="178" t="s">
        <v>485</v>
      </c>
      <c r="F389" s="179" t="s">
        <v>486</v>
      </c>
      <c r="G389" s="180" t="s">
        <v>313</v>
      </c>
      <c r="H389" s="181">
        <v>0.106</v>
      </c>
      <c r="I389" s="182"/>
      <c r="J389" s="183">
        <f>ROUND(I389*H389,2)</f>
        <v>0</v>
      </c>
      <c r="K389" s="179" t="s">
        <v>133</v>
      </c>
      <c r="L389" s="59"/>
      <c r="M389" s="184" t="s">
        <v>21</v>
      </c>
      <c r="N389" s="185" t="s">
        <v>41</v>
      </c>
      <c r="O389" s="40"/>
      <c r="P389" s="186">
        <f>O389*H389</f>
        <v>0</v>
      </c>
      <c r="Q389" s="186">
        <v>0</v>
      </c>
      <c r="R389" s="186">
        <f>Q389*H389</f>
        <v>0</v>
      </c>
      <c r="S389" s="186">
        <v>0</v>
      </c>
      <c r="T389" s="187">
        <f>S389*H389</f>
        <v>0</v>
      </c>
      <c r="AR389" s="22" t="s">
        <v>134</v>
      </c>
      <c r="AT389" s="22" t="s">
        <v>129</v>
      </c>
      <c r="AU389" s="22" t="s">
        <v>77</v>
      </c>
      <c r="AY389" s="22" t="s">
        <v>128</v>
      </c>
      <c r="BE389" s="188">
        <f>IF(N389="základní",J389,0)</f>
        <v>0</v>
      </c>
      <c r="BF389" s="188">
        <f>IF(N389="snížená",J389,0)</f>
        <v>0</v>
      </c>
      <c r="BG389" s="188">
        <f>IF(N389="zákl. přenesená",J389,0)</f>
        <v>0</v>
      </c>
      <c r="BH389" s="188">
        <f>IF(N389="sníž. přenesená",J389,0)</f>
        <v>0</v>
      </c>
      <c r="BI389" s="188">
        <f>IF(N389="nulová",J389,0)</f>
        <v>0</v>
      </c>
      <c r="BJ389" s="22" t="s">
        <v>77</v>
      </c>
      <c r="BK389" s="188">
        <f>ROUND(I389*H389,2)</f>
        <v>0</v>
      </c>
      <c r="BL389" s="22" t="s">
        <v>134</v>
      </c>
      <c r="BM389" s="22" t="s">
        <v>260</v>
      </c>
    </row>
    <row r="390" spans="2:65" s="9" customFormat="1" ht="37.35" customHeight="1">
      <c r="B390" s="163"/>
      <c r="C390" s="164"/>
      <c r="D390" s="165" t="s">
        <v>69</v>
      </c>
      <c r="E390" s="166" t="s">
        <v>487</v>
      </c>
      <c r="F390" s="166" t="s">
        <v>488</v>
      </c>
      <c r="G390" s="164"/>
      <c r="H390" s="164"/>
      <c r="I390" s="167"/>
      <c r="J390" s="168">
        <f>BK390</f>
        <v>0</v>
      </c>
      <c r="K390" s="164"/>
      <c r="L390" s="169"/>
      <c r="M390" s="170"/>
      <c r="N390" s="171"/>
      <c r="O390" s="171"/>
      <c r="P390" s="172">
        <f>SUM(P391:P414)</f>
        <v>0</v>
      </c>
      <c r="Q390" s="171"/>
      <c r="R390" s="172">
        <f>SUM(R391:R414)</f>
        <v>0</v>
      </c>
      <c r="S390" s="171"/>
      <c r="T390" s="173">
        <f>SUM(T391:T414)</f>
        <v>0</v>
      </c>
      <c r="AR390" s="174" t="s">
        <v>77</v>
      </c>
      <c r="AT390" s="175" t="s">
        <v>69</v>
      </c>
      <c r="AU390" s="175" t="s">
        <v>70</v>
      </c>
      <c r="AY390" s="174" t="s">
        <v>128</v>
      </c>
      <c r="BK390" s="176">
        <f>SUM(BK391:BK414)</f>
        <v>0</v>
      </c>
    </row>
    <row r="391" spans="2:65" s="1" customFormat="1" ht="25.5" customHeight="1">
      <c r="B391" s="39"/>
      <c r="C391" s="177" t="s">
        <v>489</v>
      </c>
      <c r="D391" s="177" t="s">
        <v>129</v>
      </c>
      <c r="E391" s="178" t="s">
        <v>490</v>
      </c>
      <c r="F391" s="179" t="s">
        <v>491</v>
      </c>
      <c r="G391" s="180" t="s">
        <v>132</v>
      </c>
      <c r="H391" s="181">
        <v>31.08</v>
      </c>
      <c r="I391" s="182"/>
      <c r="J391" s="183">
        <f>ROUND(I391*H391,2)</f>
        <v>0</v>
      </c>
      <c r="K391" s="179" t="s">
        <v>133</v>
      </c>
      <c r="L391" s="59"/>
      <c r="M391" s="184" t="s">
        <v>21</v>
      </c>
      <c r="N391" s="185" t="s">
        <v>41</v>
      </c>
      <c r="O391" s="40"/>
      <c r="P391" s="186">
        <f>O391*H391</f>
        <v>0</v>
      </c>
      <c r="Q391" s="186">
        <v>0</v>
      </c>
      <c r="R391" s="186">
        <f>Q391*H391</f>
        <v>0</v>
      </c>
      <c r="S391" s="186">
        <v>0</v>
      </c>
      <c r="T391" s="187">
        <f>S391*H391</f>
        <v>0</v>
      </c>
      <c r="AR391" s="22" t="s">
        <v>134</v>
      </c>
      <c r="AT391" s="22" t="s">
        <v>129</v>
      </c>
      <c r="AU391" s="22" t="s">
        <v>77</v>
      </c>
      <c r="AY391" s="22" t="s">
        <v>128</v>
      </c>
      <c r="BE391" s="188">
        <f>IF(N391="základní",J391,0)</f>
        <v>0</v>
      </c>
      <c r="BF391" s="188">
        <f>IF(N391="snížená",J391,0)</f>
        <v>0</v>
      </c>
      <c r="BG391" s="188">
        <f>IF(N391="zákl. přenesená",J391,0)</f>
        <v>0</v>
      </c>
      <c r="BH391" s="188">
        <f>IF(N391="sníž. přenesená",J391,0)</f>
        <v>0</v>
      </c>
      <c r="BI391" s="188">
        <f>IF(N391="nulová",J391,0)</f>
        <v>0</v>
      </c>
      <c r="BJ391" s="22" t="s">
        <v>77</v>
      </c>
      <c r="BK391" s="188">
        <f>ROUND(I391*H391,2)</f>
        <v>0</v>
      </c>
      <c r="BL391" s="22" t="s">
        <v>134</v>
      </c>
      <c r="BM391" s="22" t="s">
        <v>492</v>
      </c>
    </row>
    <row r="392" spans="2:65" s="10" customFormat="1" ht="13.5">
      <c r="B392" s="192"/>
      <c r="C392" s="193"/>
      <c r="D392" s="189" t="s">
        <v>137</v>
      </c>
      <c r="E392" s="194" t="s">
        <v>21</v>
      </c>
      <c r="F392" s="195" t="s">
        <v>144</v>
      </c>
      <c r="G392" s="193"/>
      <c r="H392" s="194" t="s">
        <v>21</v>
      </c>
      <c r="I392" s="196"/>
      <c r="J392" s="193"/>
      <c r="K392" s="193"/>
      <c r="L392" s="197"/>
      <c r="M392" s="198"/>
      <c r="N392" s="199"/>
      <c r="O392" s="199"/>
      <c r="P392" s="199"/>
      <c r="Q392" s="199"/>
      <c r="R392" s="199"/>
      <c r="S392" s="199"/>
      <c r="T392" s="200"/>
      <c r="AT392" s="201" t="s">
        <v>137</v>
      </c>
      <c r="AU392" s="201" t="s">
        <v>77</v>
      </c>
      <c r="AV392" s="10" t="s">
        <v>77</v>
      </c>
      <c r="AW392" s="10" t="s">
        <v>139</v>
      </c>
      <c r="AX392" s="10" t="s">
        <v>70</v>
      </c>
      <c r="AY392" s="201" t="s">
        <v>128</v>
      </c>
    </row>
    <row r="393" spans="2:65" s="12" customFormat="1" ht="13.5">
      <c r="B393" s="213"/>
      <c r="C393" s="214"/>
      <c r="D393" s="189" t="s">
        <v>137</v>
      </c>
      <c r="E393" s="215" t="s">
        <v>21</v>
      </c>
      <c r="F393" s="216" t="s">
        <v>493</v>
      </c>
      <c r="G393" s="214"/>
      <c r="H393" s="217">
        <v>8.2799999999999994</v>
      </c>
      <c r="I393" s="218"/>
      <c r="J393" s="214"/>
      <c r="K393" s="214"/>
      <c r="L393" s="219"/>
      <c r="M393" s="220"/>
      <c r="N393" s="221"/>
      <c r="O393" s="221"/>
      <c r="P393" s="221"/>
      <c r="Q393" s="221"/>
      <c r="R393" s="221"/>
      <c r="S393" s="221"/>
      <c r="T393" s="222"/>
      <c r="AT393" s="223" t="s">
        <v>137</v>
      </c>
      <c r="AU393" s="223" t="s">
        <v>77</v>
      </c>
      <c r="AV393" s="12" t="s">
        <v>79</v>
      </c>
      <c r="AW393" s="12" t="s">
        <v>139</v>
      </c>
      <c r="AX393" s="12" t="s">
        <v>70</v>
      </c>
      <c r="AY393" s="223" t="s">
        <v>128</v>
      </c>
    </row>
    <row r="394" spans="2:65" s="10" customFormat="1" ht="13.5">
      <c r="B394" s="192"/>
      <c r="C394" s="193"/>
      <c r="D394" s="189" t="s">
        <v>137</v>
      </c>
      <c r="E394" s="194" t="s">
        <v>21</v>
      </c>
      <c r="F394" s="195" t="s">
        <v>207</v>
      </c>
      <c r="G394" s="193"/>
      <c r="H394" s="194" t="s">
        <v>21</v>
      </c>
      <c r="I394" s="196"/>
      <c r="J394" s="193"/>
      <c r="K394" s="193"/>
      <c r="L394" s="197"/>
      <c r="M394" s="198"/>
      <c r="N394" s="199"/>
      <c r="O394" s="199"/>
      <c r="P394" s="199"/>
      <c r="Q394" s="199"/>
      <c r="R394" s="199"/>
      <c r="S394" s="199"/>
      <c r="T394" s="200"/>
      <c r="AT394" s="201" t="s">
        <v>137</v>
      </c>
      <c r="AU394" s="201" t="s">
        <v>77</v>
      </c>
      <c r="AV394" s="10" t="s">
        <v>77</v>
      </c>
      <c r="AW394" s="10" t="s">
        <v>139</v>
      </c>
      <c r="AX394" s="10" t="s">
        <v>70</v>
      </c>
      <c r="AY394" s="201" t="s">
        <v>128</v>
      </c>
    </row>
    <row r="395" spans="2:65" s="12" customFormat="1" ht="13.5">
      <c r="B395" s="213"/>
      <c r="C395" s="214"/>
      <c r="D395" s="189" t="s">
        <v>137</v>
      </c>
      <c r="E395" s="215" t="s">
        <v>21</v>
      </c>
      <c r="F395" s="216" t="s">
        <v>494</v>
      </c>
      <c r="G395" s="214"/>
      <c r="H395" s="217">
        <v>2.6</v>
      </c>
      <c r="I395" s="218"/>
      <c r="J395" s="214"/>
      <c r="K395" s="214"/>
      <c r="L395" s="219"/>
      <c r="M395" s="220"/>
      <c r="N395" s="221"/>
      <c r="O395" s="221"/>
      <c r="P395" s="221"/>
      <c r="Q395" s="221"/>
      <c r="R395" s="221"/>
      <c r="S395" s="221"/>
      <c r="T395" s="222"/>
      <c r="AT395" s="223" t="s">
        <v>137</v>
      </c>
      <c r="AU395" s="223" t="s">
        <v>77</v>
      </c>
      <c r="AV395" s="12" t="s">
        <v>79</v>
      </c>
      <c r="AW395" s="12" t="s">
        <v>139</v>
      </c>
      <c r="AX395" s="12" t="s">
        <v>70</v>
      </c>
      <c r="AY395" s="223" t="s">
        <v>128</v>
      </c>
    </row>
    <row r="396" spans="2:65" s="12" customFormat="1" ht="13.5">
      <c r="B396" s="213"/>
      <c r="C396" s="214"/>
      <c r="D396" s="189" t="s">
        <v>137</v>
      </c>
      <c r="E396" s="215" t="s">
        <v>21</v>
      </c>
      <c r="F396" s="216" t="s">
        <v>495</v>
      </c>
      <c r="G396" s="214"/>
      <c r="H396" s="217">
        <v>8.8000000000000007</v>
      </c>
      <c r="I396" s="218"/>
      <c r="J396" s="214"/>
      <c r="K396" s="214"/>
      <c r="L396" s="219"/>
      <c r="M396" s="220"/>
      <c r="N396" s="221"/>
      <c r="O396" s="221"/>
      <c r="P396" s="221"/>
      <c r="Q396" s="221"/>
      <c r="R396" s="221"/>
      <c r="S396" s="221"/>
      <c r="T396" s="222"/>
      <c r="AT396" s="223" t="s">
        <v>137</v>
      </c>
      <c r="AU396" s="223" t="s">
        <v>77</v>
      </c>
      <c r="AV396" s="12" t="s">
        <v>79</v>
      </c>
      <c r="AW396" s="12" t="s">
        <v>139</v>
      </c>
      <c r="AX396" s="12" t="s">
        <v>70</v>
      </c>
      <c r="AY396" s="223" t="s">
        <v>128</v>
      </c>
    </row>
    <row r="397" spans="2:65" s="10" customFormat="1" ht="13.5">
      <c r="B397" s="192"/>
      <c r="C397" s="193"/>
      <c r="D397" s="189" t="s">
        <v>137</v>
      </c>
      <c r="E397" s="194" t="s">
        <v>21</v>
      </c>
      <c r="F397" s="195" t="s">
        <v>211</v>
      </c>
      <c r="G397" s="193"/>
      <c r="H397" s="194" t="s">
        <v>21</v>
      </c>
      <c r="I397" s="196"/>
      <c r="J397" s="193"/>
      <c r="K397" s="193"/>
      <c r="L397" s="197"/>
      <c r="M397" s="198"/>
      <c r="N397" s="199"/>
      <c r="O397" s="199"/>
      <c r="P397" s="199"/>
      <c r="Q397" s="199"/>
      <c r="R397" s="199"/>
      <c r="S397" s="199"/>
      <c r="T397" s="200"/>
      <c r="AT397" s="201" t="s">
        <v>137</v>
      </c>
      <c r="AU397" s="201" t="s">
        <v>77</v>
      </c>
      <c r="AV397" s="10" t="s">
        <v>77</v>
      </c>
      <c r="AW397" s="10" t="s">
        <v>139</v>
      </c>
      <c r="AX397" s="10" t="s">
        <v>70</v>
      </c>
      <c r="AY397" s="201" t="s">
        <v>128</v>
      </c>
    </row>
    <row r="398" spans="2:65" s="12" customFormat="1" ht="13.5">
      <c r="B398" s="213"/>
      <c r="C398" s="214"/>
      <c r="D398" s="189" t="s">
        <v>137</v>
      </c>
      <c r="E398" s="215" t="s">
        <v>21</v>
      </c>
      <c r="F398" s="216" t="s">
        <v>496</v>
      </c>
      <c r="G398" s="214"/>
      <c r="H398" s="217">
        <v>8.8000000000000007</v>
      </c>
      <c r="I398" s="218"/>
      <c r="J398" s="214"/>
      <c r="K398" s="214"/>
      <c r="L398" s="219"/>
      <c r="M398" s="220"/>
      <c r="N398" s="221"/>
      <c r="O398" s="221"/>
      <c r="P398" s="221"/>
      <c r="Q398" s="221"/>
      <c r="R398" s="221"/>
      <c r="S398" s="221"/>
      <c r="T398" s="222"/>
      <c r="AT398" s="223" t="s">
        <v>137</v>
      </c>
      <c r="AU398" s="223" t="s">
        <v>77</v>
      </c>
      <c r="AV398" s="12" t="s">
        <v>79</v>
      </c>
      <c r="AW398" s="12" t="s">
        <v>139</v>
      </c>
      <c r="AX398" s="12" t="s">
        <v>70</v>
      </c>
      <c r="AY398" s="223" t="s">
        <v>128</v>
      </c>
    </row>
    <row r="399" spans="2:65" s="12" customFormat="1" ht="13.5">
      <c r="B399" s="213"/>
      <c r="C399" s="214"/>
      <c r="D399" s="189" t="s">
        <v>137</v>
      </c>
      <c r="E399" s="215" t="s">
        <v>21</v>
      </c>
      <c r="F399" s="216" t="s">
        <v>494</v>
      </c>
      <c r="G399" s="214"/>
      <c r="H399" s="217">
        <v>2.6</v>
      </c>
      <c r="I399" s="218"/>
      <c r="J399" s="214"/>
      <c r="K399" s="214"/>
      <c r="L399" s="219"/>
      <c r="M399" s="220"/>
      <c r="N399" s="221"/>
      <c r="O399" s="221"/>
      <c r="P399" s="221"/>
      <c r="Q399" s="221"/>
      <c r="R399" s="221"/>
      <c r="S399" s="221"/>
      <c r="T399" s="222"/>
      <c r="AT399" s="223" t="s">
        <v>137</v>
      </c>
      <c r="AU399" s="223" t="s">
        <v>77</v>
      </c>
      <c r="AV399" s="12" t="s">
        <v>79</v>
      </c>
      <c r="AW399" s="12" t="s">
        <v>139</v>
      </c>
      <c r="AX399" s="12" t="s">
        <v>70</v>
      </c>
      <c r="AY399" s="223" t="s">
        <v>128</v>
      </c>
    </row>
    <row r="400" spans="2:65" s="11" customFormat="1" ht="13.5">
      <c r="B400" s="202"/>
      <c r="C400" s="203"/>
      <c r="D400" s="189" t="s">
        <v>137</v>
      </c>
      <c r="E400" s="204" t="s">
        <v>21</v>
      </c>
      <c r="F400" s="205" t="s">
        <v>141</v>
      </c>
      <c r="G400" s="203"/>
      <c r="H400" s="206">
        <v>31.08</v>
      </c>
      <c r="I400" s="207"/>
      <c r="J400" s="203"/>
      <c r="K400" s="203"/>
      <c r="L400" s="208"/>
      <c r="M400" s="209"/>
      <c r="N400" s="210"/>
      <c r="O400" s="210"/>
      <c r="P400" s="210"/>
      <c r="Q400" s="210"/>
      <c r="R400" s="210"/>
      <c r="S400" s="210"/>
      <c r="T400" s="211"/>
      <c r="AT400" s="212" t="s">
        <v>137</v>
      </c>
      <c r="AU400" s="212" t="s">
        <v>77</v>
      </c>
      <c r="AV400" s="11" t="s">
        <v>134</v>
      </c>
      <c r="AW400" s="11" t="s">
        <v>139</v>
      </c>
      <c r="AX400" s="11" t="s">
        <v>77</v>
      </c>
      <c r="AY400" s="212" t="s">
        <v>128</v>
      </c>
    </row>
    <row r="401" spans="2:65" s="1" customFormat="1" ht="357" customHeight="1">
      <c r="B401" s="39"/>
      <c r="C401" s="177" t="s">
        <v>352</v>
      </c>
      <c r="D401" s="177" t="s">
        <v>129</v>
      </c>
      <c r="E401" s="178" t="s">
        <v>497</v>
      </c>
      <c r="F401" s="179" t="s">
        <v>498</v>
      </c>
      <c r="G401" s="180" t="s">
        <v>254</v>
      </c>
      <c r="H401" s="181">
        <v>2</v>
      </c>
      <c r="I401" s="182"/>
      <c r="J401" s="183">
        <f t="shared" ref="J401:J414" si="0">ROUND(I401*H401,2)</f>
        <v>0</v>
      </c>
      <c r="K401" s="179" t="s">
        <v>246</v>
      </c>
      <c r="L401" s="59"/>
      <c r="M401" s="184" t="s">
        <v>21</v>
      </c>
      <c r="N401" s="185" t="s">
        <v>41</v>
      </c>
      <c r="O401" s="40"/>
      <c r="P401" s="186">
        <f t="shared" ref="P401:P414" si="1">O401*H401</f>
        <v>0</v>
      </c>
      <c r="Q401" s="186">
        <v>0</v>
      </c>
      <c r="R401" s="186">
        <f t="shared" ref="R401:R414" si="2">Q401*H401</f>
        <v>0</v>
      </c>
      <c r="S401" s="186">
        <v>0</v>
      </c>
      <c r="T401" s="187">
        <f t="shared" ref="T401:T414" si="3">S401*H401</f>
        <v>0</v>
      </c>
      <c r="AR401" s="22" t="s">
        <v>134</v>
      </c>
      <c r="AT401" s="22" t="s">
        <v>129</v>
      </c>
      <c r="AU401" s="22" t="s">
        <v>77</v>
      </c>
      <c r="AY401" s="22" t="s">
        <v>128</v>
      </c>
      <c r="BE401" s="188">
        <f t="shared" ref="BE401:BE414" si="4">IF(N401="základní",J401,0)</f>
        <v>0</v>
      </c>
      <c r="BF401" s="188">
        <f t="shared" ref="BF401:BF414" si="5">IF(N401="snížená",J401,0)</f>
        <v>0</v>
      </c>
      <c r="BG401" s="188">
        <f t="shared" ref="BG401:BG414" si="6">IF(N401="zákl. přenesená",J401,0)</f>
        <v>0</v>
      </c>
      <c r="BH401" s="188">
        <f t="shared" ref="BH401:BH414" si="7">IF(N401="sníž. přenesená",J401,0)</f>
        <v>0</v>
      </c>
      <c r="BI401" s="188">
        <f t="shared" ref="BI401:BI414" si="8">IF(N401="nulová",J401,0)</f>
        <v>0</v>
      </c>
      <c r="BJ401" s="22" t="s">
        <v>77</v>
      </c>
      <c r="BK401" s="188">
        <f t="shared" ref="BK401:BK414" si="9">ROUND(I401*H401,2)</f>
        <v>0</v>
      </c>
      <c r="BL401" s="22" t="s">
        <v>134</v>
      </c>
      <c r="BM401" s="22" t="s">
        <v>499</v>
      </c>
    </row>
    <row r="402" spans="2:65" s="1" customFormat="1" ht="357" customHeight="1">
      <c r="B402" s="39"/>
      <c r="C402" s="177" t="s">
        <v>500</v>
      </c>
      <c r="D402" s="177" t="s">
        <v>129</v>
      </c>
      <c r="E402" s="178" t="s">
        <v>501</v>
      </c>
      <c r="F402" s="179" t="s">
        <v>498</v>
      </c>
      <c r="G402" s="180" t="s">
        <v>254</v>
      </c>
      <c r="H402" s="181">
        <v>11</v>
      </c>
      <c r="I402" s="182"/>
      <c r="J402" s="183">
        <f t="shared" si="0"/>
        <v>0</v>
      </c>
      <c r="K402" s="179" t="s">
        <v>246</v>
      </c>
      <c r="L402" s="59"/>
      <c r="M402" s="184" t="s">
        <v>21</v>
      </c>
      <c r="N402" s="185" t="s">
        <v>41</v>
      </c>
      <c r="O402" s="40"/>
      <c r="P402" s="186">
        <f t="shared" si="1"/>
        <v>0</v>
      </c>
      <c r="Q402" s="186">
        <v>0</v>
      </c>
      <c r="R402" s="186">
        <f t="shared" si="2"/>
        <v>0</v>
      </c>
      <c r="S402" s="186">
        <v>0</v>
      </c>
      <c r="T402" s="187">
        <f t="shared" si="3"/>
        <v>0</v>
      </c>
      <c r="AR402" s="22" t="s">
        <v>134</v>
      </c>
      <c r="AT402" s="22" t="s">
        <v>129</v>
      </c>
      <c r="AU402" s="22" t="s">
        <v>77</v>
      </c>
      <c r="AY402" s="22" t="s">
        <v>128</v>
      </c>
      <c r="BE402" s="188">
        <f t="shared" si="4"/>
        <v>0</v>
      </c>
      <c r="BF402" s="188">
        <f t="shared" si="5"/>
        <v>0</v>
      </c>
      <c r="BG402" s="188">
        <f t="shared" si="6"/>
        <v>0</v>
      </c>
      <c r="BH402" s="188">
        <f t="shared" si="7"/>
        <v>0</v>
      </c>
      <c r="BI402" s="188">
        <f t="shared" si="8"/>
        <v>0</v>
      </c>
      <c r="BJ402" s="22" t="s">
        <v>77</v>
      </c>
      <c r="BK402" s="188">
        <f t="shared" si="9"/>
        <v>0</v>
      </c>
      <c r="BL402" s="22" t="s">
        <v>134</v>
      </c>
      <c r="BM402" s="22" t="s">
        <v>502</v>
      </c>
    </row>
    <row r="403" spans="2:65" s="1" customFormat="1" ht="357" customHeight="1">
      <c r="B403" s="39"/>
      <c r="C403" s="177" t="s">
        <v>356</v>
      </c>
      <c r="D403" s="177" t="s">
        <v>129</v>
      </c>
      <c r="E403" s="178" t="s">
        <v>503</v>
      </c>
      <c r="F403" s="179" t="s">
        <v>498</v>
      </c>
      <c r="G403" s="180" t="s">
        <v>254</v>
      </c>
      <c r="H403" s="181">
        <v>8</v>
      </c>
      <c r="I403" s="182"/>
      <c r="J403" s="183">
        <f t="shared" si="0"/>
        <v>0</v>
      </c>
      <c r="K403" s="179" t="s">
        <v>246</v>
      </c>
      <c r="L403" s="59"/>
      <c r="M403" s="184" t="s">
        <v>21</v>
      </c>
      <c r="N403" s="185" t="s">
        <v>41</v>
      </c>
      <c r="O403" s="40"/>
      <c r="P403" s="186">
        <f t="shared" si="1"/>
        <v>0</v>
      </c>
      <c r="Q403" s="186">
        <v>0</v>
      </c>
      <c r="R403" s="186">
        <f t="shared" si="2"/>
        <v>0</v>
      </c>
      <c r="S403" s="186">
        <v>0</v>
      </c>
      <c r="T403" s="187">
        <f t="shared" si="3"/>
        <v>0</v>
      </c>
      <c r="AR403" s="22" t="s">
        <v>134</v>
      </c>
      <c r="AT403" s="22" t="s">
        <v>129</v>
      </c>
      <c r="AU403" s="22" t="s">
        <v>77</v>
      </c>
      <c r="AY403" s="22" t="s">
        <v>128</v>
      </c>
      <c r="BE403" s="188">
        <f t="shared" si="4"/>
        <v>0</v>
      </c>
      <c r="BF403" s="188">
        <f t="shared" si="5"/>
        <v>0</v>
      </c>
      <c r="BG403" s="188">
        <f t="shared" si="6"/>
        <v>0</v>
      </c>
      <c r="BH403" s="188">
        <f t="shared" si="7"/>
        <v>0</v>
      </c>
      <c r="BI403" s="188">
        <f t="shared" si="8"/>
        <v>0</v>
      </c>
      <c r="BJ403" s="22" t="s">
        <v>77</v>
      </c>
      <c r="BK403" s="188">
        <f t="shared" si="9"/>
        <v>0</v>
      </c>
      <c r="BL403" s="22" t="s">
        <v>134</v>
      </c>
      <c r="BM403" s="22" t="s">
        <v>504</v>
      </c>
    </row>
    <row r="404" spans="2:65" s="1" customFormat="1" ht="357" customHeight="1">
      <c r="B404" s="39"/>
      <c r="C404" s="177" t="s">
        <v>505</v>
      </c>
      <c r="D404" s="177" t="s">
        <v>129</v>
      </c>
      <c r="E404" s="178" t="s">
        <v>506</v>
      </c>
      <c r="F404" s="179" t="s">
        <v>498</v>
      </c>
      <c r="G404" s="180" t="s">
        <v>254</v>
      </c>
      <c r="H404" s="181">
        <v>1</v>
      </c>
      <c r="I404" s="182"/>
      <c r="J404" s="183">
        <f t="shared" si="0"/>
        <v>0</v>
      </c>
      <c r="K404" s="179" t="s">
        <v>246</v>
      </c>
      <c r="L404" s="59"/>
      <c r="M404" s="184" t="s">
        <v>21</v>
      </c>
      <c r="N404" s="185" t="s">
        <v>41</v>
      </c>
      <c r="O404" s="40"/>
      <c r="P404" s="186">
        <f t="shared" si="1"/>
        <v>0</v>
      </c>
      <c r="Q404" s="186">
        <v>0</v>
      </c>
      <c r="R404" s="186">
        <f t="shared" si="2"/>
        <v>0</v>
      </c>
      <c r="S404" s="186">
        <v>0</v>
      </c>
      <c r="T404" s="187">
        <f t="shared" si="3"/>
        <v>0</v>
      </c>
      <c r="AR404" s="22" t="s">
        <v>134</v>
      </c>
      <c r="AT404" s="22" t="s">
        <v>129</v>
      </c>
      <c r="AU404" s="22" t="s">
        <v>77</v>
      </c>
      <c r="AY404" s="22" t="s">
        <v>128</v>
      </c>
      <c r="BE404" s="188">
        <f t="shared" si="4"/>
        <v>0</v>
      </c>
      <c r="BF404" s="188">
        <f t="shared" si="5"/>
        <v>0</v>
      </c>
      <c r="BG404" s="188">
        <f t="shared" si="6"/>
        <v>0</v>
      </c>
      <c r="BH404" s="188">
        <f t="shared" si="7"/>
        <v>0</v>
      </c>
      <c r="BI404" s="188">
        <f t="shared" si="8"/>
        <v>0</v>
      </c>
      <c r="BJ404" s="22" t="s">
        <v>77</v>
      </c>
      <c r="BK404" s="188">
        <f t="shared" si="9"/>
        <v>0</v>
      </c>
      <c r="BL404" s="22" t="s">
        <v>134</v>
      </c>
      <c r="BM404" s="22" t="s">
        <v>507</v>
      </c>
    </row>
    <row r="405" spans="2:65" s="1" customFormat="1" ht="25.5" customHeight="1">
      <c r="B405" s="39"/>
      <c r="C405" s="177" t="s">
        <v>361</v>
      </c>
      <c r="D405" s="177" t="s">
        <v>129</v>
      </c>
      <c r="E405" s="178" t="s">
        <v>508</v>
      </c>
      <c r="F405" s="179" t="s">
        <v>509</v>
      </c>
      <c r="G405" s="180" t="s">
        <v>254</v>
      </c>
      <c r="H405" s="181">
        <v>2</v>
      </c>
      <c r="I405" s="182"/>
      <c r="J405" s="183">
        <f t="shared" si="0"/>
        <v>0</v>
      </c>
      <c r="K405" s="179" t="s">
        <v>246</v>
      </c>
      <c r="L405" s="59"/>
      <c r="M405" s="184" t="s">
        <v>21</v>
      </c>
      <c r="N405" s="185" t="s">
        <v>41</v>
      </c>
      <c r="O405" s="40"/>
      <c r="P405" s="186">
        <f t="shared" si="1"/>
        <v>0</v>
      </c>
      <c r="Q405" s="186">
        <v>0</v>
      </c>
      <c r="R405" s="186">
        <f t="shared" si="2"/>
        <v>0</v>
      </c>
      <c r="S405" s="186">
        <v>0</v>
      </c>
      <c r="T405" s="187">
        <f t="shared" si="3"/>
        <v>0</v>
      </c>
      <c r="AR405" s="22" t="s">
        <v>134</v>
      </c>
      <c r="AT405" s="22" t="s">
        <v>129</v>
      </c>
      <c r="AU405" s="22" t="s">
        <v>77</v>
      </c>
      <c r="AY405" s="22" t="s">
        <v>128</v>
      </c>
      <c r="BE405" s="188">
        <f t="shared" si="4"/>
        <v>0</v>
      </c>
      <c r="BF405" s="188">
        <f t="shared" si="5"/>
        <v>0</v>
      </c>
      <c r="BG405" s="188">
        <f t="shared" si="6"/>
        <v>0</v>
      </c>
      <c r="BH405" s="188">
        <f t="shared" si="7"/>
        <v>0</v>
      </c>
      <c r="BI405" s="188">
        <f t="shared" si="8"/>
        <v>0</v>
      </c>
      <c r="BJ405" s="22" t="s">
        <v>77</v>
      </c>
      <c r="BK405" s="188">
        <f t="shared" si="9"/>
        <v>0</v>
      </c>
      <c r="BL405" s="22" t="s">
        <v>134</v>
      </c>
      <c r="BM405" s="22" t="s">
        <v>510</v>
      </c>
    </row>
    <row r="406" spans="2:65" s="1" customFormat="1" ht="25.5" customHeight="1">
      <c r="B406" s="39"/>
      <c r="C406" s="177" t="s">
        <v>511</v>
      </c>
      <c r="D406" s="177" t="s">
        <v>129</v>
      </c>
      <c r="E406" s="178" t="s">
        <v>512</v>
      </c>
      <c r="F406" s="179" t="s">
        <v>513</v>
      </c>
      <c r="G406" s="180" t="s">
        <v>254</v>
      </c>
      <c r="H406" s="181">
        <v>2</v>
      </c>
      <c r="I406" s="182"/>
      <c r="J406" s="183">
        <f t="shared" si="0"/>
        <v>0</v>
      </c>
      <c r="K406" s="179" t="s">
        <v>246</v>
      </c>
      <c r="L406" s="59"/>
      <c r="M406" s="184" t="s">
        <v>21</v>
      </c>
      <c r="N406" s="185" t="s">
        <v>41</v>
      </c>
      <c r="O406" s="40"/>
      <c r="P406" s="186">
        <f t="shared" si="1"/>
        <v>0</v>
      </c>
      <c r="Q406" s="186">
        <v>0</v>
      </c>
      <c r="R406" s="186">
        <f t="shared" si="2"/>
        <v>0</v>
      </c>
      <c r="S406" s="186">
        <v>0</v>
      </c>
      <c r="T406" s="187">
        <f t="shared" si="3"/>
        <v>0</v>
      </c>
      <c r="AR406" s="22" t="s">
        <v>134</v>
      </c>
      <c r="AT406" s="22" t="s">
        <v>129</v>
      </c>
      <c r="AU406" s="22" t="s">
        <v>77</v>
      </c>
      <c r="AY406" s="22" t="s">
        <v>128</v>
      </c>
      <c r="BE406" s="188">
        <f t="shared" si="4"/>
        <v>0</v>
      </c>
      <c r="BF406" s="188">
        <f t="shared" si="5"/>
        <v>0</v>
      </c>
      <c r="BG406" s="188">
        <f t="shared" si="6"/>
        <v>0</v>
      </c>
      <c r="BH406" s="188">
        <f t="shared" si="7"/>
        <v>0</v>
      </c>
      <c r="BI406" s="188">
        <f t="shared" si="8"/>
        <v>0</v>
      </c>
      <c r="BJ406" s="22" t="s">
        <v>77</v>
      </c>
      <c r="BK406" s="188">
        <f t="shared" si="9"/>
        <v>0</v>
      </c>
      <c r="BL406" s="22" t="s">
        <v>134</v>
      </c>
      <c r="BM406" s="22" t="s">
        <v>514</v>
      </c>
    </row>
    <row r="407" spans="2:65" s="1" customFormat="1" ht="25.5" customHeight="1">
      <c r="B407" s="39"/>
      <c r="C407" s="177" t="s">
        <v>366</v>
      </c>
      <c r="D407" s="177" t="s">
        <v>129</v>
      </c>
      <c r="E407" s="178" t="s">
        <v>515</v>
      </c>
      <c r="F407" s="179" t="s">
        <v>516</v>
      </c>
      <c r="G407" s="180" t="s">
        <v>254</v>
      </c>
      <c r="H407" s="181">
        <v>1</v>
      </c>
      <c r="I407" s="182"/>
      <c r="J407" s="183">
        <f t="shared" si="0"/>
        <v>0</v>
      </c>
      <c r="K407" s="179" t="s">
        <v>246</v>
      </c>
      <c r="L407" s="59"/>
      <c r="M407" s="184" t="s">
        <v>21</v>
      </c>
      <c r="N407" s="185" t="s">
        <v>41</v>
      </c>
      <c r="O407" s="40"/>
      <c r="P407" s="186">
        <f t="shared" si="1"/>
        <v>0</v>
      </c>
      <c r="Q407" s="186">
        <v>0</v>
      </c>
      <c r="R407" s="186">
        <f t="shared" si="2"/>
        <v>0</v>
      </c>
      <c r="S407" s="186">
        <v>0</v>
      </c>
      <c r="T407" s="187">
        <f t="shared" si="3"/>
        <v>0</v>
      </c>
      <c r="AR407" s="22" t="s">
        <v>134</v>
      </c>
      <c r="AT407" s="22" t="s">
        <v>129</v>
      </c>
      <c r="AU407" s="22" t="s">
        <v>77</v>
      </c>
      <c r="AY407" s="22" t="s">
        <v>128</v>
      </c>
      <c r="BE407" s="188">
        <f t="shared" si="4"/>
        <v>0</v>
      </c>
      <c r="BF407" s="188">
        <f t="shared" si="5"/>
        <v>0</v>
      </c>
      <c r="BG407" s="188">
        <f t="shared" si="6"/>
        <v>0</v>
      </c>
      <c r="BH407" s="188">
        <f t="shared" si="7"/>
        <v>0</v>
      </c>
      <c r="BI407" s="188">
        <f t="shared" si="8"/>
        <v>0</v>
      </c>
      <c r="BJ407" s="22" t="s">
        <v>77</v>
      </c>
      <c r="BK407" s="188">
        <f t="shared" si="9"/>
        <v>0</v>
      </c>
      <c r="BL407" s="22" t="s">
        <v>134</v>
      </c>
      <c r="BM407" s="22" t="s">
        <v>517</v>
      </c>
    </row>
    <row r="408" spans="2:65" s="1" customFormat="1" ht="408" customHeight="1">
      <c r="B408" s="39"/>
      <c r="C408" s="177" t="s">
        <v>518</v>
      </c>
      <c r="D408" s="177" t="s">
        <v>129</v>
      </c>
      <c r="E408" s="178" t="s">
        <v>519</v>
      </c>
      <c r="F408" s="224" t="s">
        <v>520</v>
      </c>
      <c r="G408" s="180" t="s">
        <v>254</v>
      </c>
      <c r="H408" s="181">
        <v>5</v>
      </c>
      <c r="I408" s="182"/>
      <c r="J408" s="183">
        <f t="shared" si="0"/>
        <v>0</v>
      </c>
      <c r="K408" s="179" t="s">
        <v>246</v>
      </c>
      <c r="L408" s="59"/>
      <c r="M408" s="184" t="s">
        <v>21</v>
      </c>
      <c r="N408" s="185" t="s">
        <v>41</v>
      </c>
      <c r="O408" s="40"/>
      <c r="P408" s="186">
        <f t="shared" si="1"/>
        <v>0</v>
      </c>
      <c r="Q408" s="186">
        <v>0</v>
      </c>
      <c r="R408" s="186">
        <f t="shared" si="2"/>
        <v>0</v>
      </c>
      <c r="S408" s="186">
        <v>0</v>
      </c>
      <c r="T408" s="187">
        <f t="shared" si="3"/>
        <v>0</v>
      </c>
      <c r="AR408" s="22" t="s">
        <v>134</v>
      </c>
      <c r="AT408" s="22" t="s">
        <v>129</v>
      </c>
      <c r="AU408" s="22" t="s">
        <v>77</v>
      </c>
      <c r="AY408" s="22" t="s">
        <v>128</v>
      </c>
      <c r="BE408" s="188">
        <f t="shared" si="4"/>
        <v>0</v>
      </c>
      <c r="BF408" s="188">
        <f t="shared" si="5"/>
        <v>0</v>
      </c>
      <c r="BG408" s="188">
        <f t="shared" si="6"/>
        <v>0</v>
      </c>
      <c r="BH408" s="188">
        <f t="shared" si="7"/>
        <v>0</v>
      </c>
      <c r="BI408" s="188">
        <f t="shared" si="8"/>
        <v>0</v>
      </c>
      <c r="BJ408" s="22" t="s">
        <v>77</v>
      </c>
      <c r="BK408" s="188">
        <f t="shared" si="9"/>
        <v>0</v>
      </c>
      <c r="BL408" s="22" t="s">
        <v>134</v>
      </c>
      <c r="BM408" s="22" t="s">
        <v>521</v>
      </c>
    </row>
    <row r="409" spans="2:65" s="1" customFormat="1" ht="408" customHeight="1">
      <c r="B409" s="39"/>
      <c r="C409" s="177" t="s">
        <v>370</v>
      </c>
      <c r="D409" s="177" t="s">
        <v>129</v>
      </c>
      <c r="E409" s="178" t="s">
        <v>522</v>
      </c>
      <c r="F409" s="224" t="s">
        <v>520</v>
      </c>
      <c r="G409" s="180" t="s">
        <v>254</v>
      </c>
      <c r="H409" s="181">
        <v>1</v>
      </c>
      <c r="I409" s="182"/>
      <c r="J409" s="183">
        <f t="shared" si="0"/>
        <v>0</v>
      </c>
      <c r="K409" s="179" t="s">
        <v>246</v>
      </c>
      <c r="L409" s="59"/>
      <c r="M409" s="184" t="s">
        <v>21</v>
      </c>
      <c r="N409" s="185" t="s">
        <v>41</v>
      </c>
      <c r="O409" s="40"/>
      <c r="P409" s="186">
        <f t="shared" si="1"/>
        <v>0</v>
      </c>
      <c r="Q409" s="186">
        <v>0</v>
      </c>
      <c r="R409" s="186">
        <f t="shared" si="2"/>
        <v>0</v>
      </c>
      <c r="S409" s="186">
        <v>0</v>
      </c>
      <c r="T409" s="187">
        <f t="shared" si="3"/>
        <v>0</v>
      </c>
      <c r="AR409" s="22" t="s">
        <v>134</v>
      </c>
      <c r="AT409" s="22" t="s">
        <v>129</v>
      </c>
      <c r="AU409" s="22" t="s">
        <v>77</v>
      </c>
      <c r="AY409" s="22" t="s">
        <v>128</v>
      </c>
      <c r="BE409" s="188">
        <f t="shared" si="4"/>
        <v>0</v>
      </c>
      <c r="BF409" s="188">
        <f t="shared" si="5"/>
        <v>0</v>
      </c>
      <c r="BG409" s="188">
        <f t="shared" si="6"/>
        <v>0</v>
      </c>
      <c r="BH409" s="188">
        <f t="shared" si="7"/>
        <v>0</v>
      </c>
      <c r="BI409" s="188">
        <f t="shared" si="8"/>
        <v>0</v>
      </c>
      <c r="BJ409" s="22" t="s">
        <v>77</v>
      </c>
      <c r="BK409" s="188">
        <f t="shared" si="9"/>
        <v>0</v>
      </c>
      <c r="BL409" s="22" t="s">
        <v>134</v>
      </c>
      <c r="BM409" s="22" t="s">
        <v>523</v>
      </c>
    </row>
    <row r="410" spans="2:65" s="1" customFormat="1" ht="408" customHeight="1">
      <c r="B410" s="39"/>
      <c r="C410" s="177" t="s">
        <v>524</v>
      </c>
      <c r="D410" s="177" t="s">
        <v>129</v>
      </c>
      <c r="E410" s="178" t="s">
        <v>525</v>
      </c>
      <c r="F410" s="224" t="s">
        <v>520</v>
      </c>
      <c r="G410" s="180" t="s">
        <v>254</v>
      </c>
      <c r="H410" s="181">
        <v>7</v>
      </c>
      <c r="I410" s="182"/>
      <c r="J410" s="183">
        <f t="shared" si="0"/>
        <v>0</v>
      </c>
      <c r="K410" s="179" t="s">
        <v>246</v>
      </c>
      <c r="L410" s="59"/>
      <c r="M410" s="184" t="s">
        <v>21</v>
      </c>
      <c r="N410" s="185" t="s">
        <v>41</v>
      </c>
      <c r="O410" s="40"/>
      <c r="P410" s="186">
        <f t="shared" si="1"/>
        <v>0</v>
      </c>
      <c r="Q410" s="186">
        <v>0</v>
      </c>
      <c r="R410" s="186">
        <f t="shared" si="2"/>
        <v>0</v>
      </c>
      <c r="S410" s="186">
        <v>0</v>
      </c>
      <c r="T410" s="187">
        <f t="shared" si="3"/>
        <v>0</v>
      </c>
      <c r="AR410" s="22" t="s">
        <v>134</v>
      </c>
      <c r="AT410" s="22" t="s">
        <v>129</v>
      </c>
      <c r="AU410" s="22" t="s">
        <v>77</v>
      </c>
      <c r="AY410" s="22" t="s">
        <v>128</v>
      </c>
      <c r="BE410" s="188">
        <f t="shared" si="4"/>
        <v>0</v>
      </c>
      <c r="BF410" s="188">
        <f t="shared" si="5"/>
        <v>0</v>
      </c>
      <c r="BG410" s="188">
        <f t="shared" si="6"/>
        <v>0</v>
      </c>
      <c r="BH410" s="188">
        <f t="shared" si="7"/>
        <v>0</v>
      </c>
      <c r="BI410" s="188">
        <f t="shared" si="8"/>
        <v>0</v>
      </c>
      <c r="BJ410" s="22" t="s">
        <v>77</v>
      </c>
      <c r="BK410" s="188">
        <f t="shared" si="9"/>
        <v>0</v>
      </c>
      <c r="BL410" s="22" t="s">
        <v>134</v>
      </c>
      <c r="BM410" s="22" t="s">
        <v>526</v>
      </c>
    </row>
    <row r="411" spans="2:65" s="1" customFormat="1" ht="408" customHeight="1">
      <c r="B411" s="39"/>
      <c r="C411" s="177" t="s">
        <v>373</v>
      </c>
      <c r="D411" s="177" t="s">
        <v>129</v>
      </c>
      <c r="E411" s="178" t="s">
        <v>527</v>
      </c>
      <c r="F411" s="224" t="s">
        <v>520</v>
      </c>
      <c r="G411" s="180" t="s">
        <v>254</v>
      </c>
      <c r="H411" s="181">
        <v>12</v>
      </c>
      <c r="I411" s="182"/>
      <c r="J411" s="183">
        <f t="shared" si="0"/>
        <v>0</v>
      </c>
      <c r="K411" s="179" t="s">
        <v>246</v>
      </c>
      <c r="L411" s="59"/>
      <c r="M411" s="184" t="s">
        <v>21</v>
      </c>
      <c r="N411" s="185" t="s">
        <v>41</v>
      </c>
      <c r="O411" s="40"/>
      <c r="P411" s="186">
        <f t="shared" si="1"/>
        <v>0</v>
      </c>
      <c r="Q411" s="186">
        <v>0</v>
      </c>
      <c r="R411" s="186">
        <f t="shared" si="2"/>
        <v>0</v>
      </c>
      <c r="S411" s="186">
        <v>0</v>
      </c>
      <c r="T411" s="187">
        <f t="shared" si="3"/>
        <v>0</v>
      </c>
      <c r="AR411" s="22" t="s">
        <v>134</v>
      </c>
      <c r="AT411" s="22" t="s">
        <v>129</v>
      </c>
      <c r="AU411" s="22" t="s">
        <v>77</v>
      </c>
      <c r="AY411" s="22" t="s">
        <v>128</v>
      </c>
      <c r="BE411" s="188">
        <f t="shared" si="4"/>
        <v>0</v>
      </c>
      <c r="BF411" s="188">
        <f t="shared" si="5"/>
        <v>0</v>
      </c>
      <c r="BG411" s="188">
        <f t="shared" si="6"/>
        <v>0</v>
      </c>
      <c r="BH411" s="188">
        <f t="shared" si="7"/>
        <v>0</v>
      </c>
      <c r="BI411" s="188">
        <f t="shared" si="8"/>
        <v>0</v>
      </c>
      <c r="BJ411" s="22" t="s">
        <v>77</v>
      </c>
      <c r="BK411" s="188">
        <f t="shared" si="9"/>
        <v>0</v>
      </c>
      <c r="BL411" s="22" t="s">
        <v>134</v>
      </c>
      <c r="BM411" s="22" t="s">
        <v>528</v>
      </c>
    </row>
    <row r="412" spans="2:65" s="1" customFormat="1" ht="408" customHeight="1">
      <c r="B412" s="39"/>
      <c r="C412" s="177" t="s">
        <v>126</v>
      </c>
      <c r="D412" s="177" t="s">
        <v>129</v>
      </c>
      <c r="E412" s="178" t="s">
        <v>529</v>
      </c>
      <c r="F412" s="224" t="s">
        <v>520</v>
      </c>
      <c r="G412" s="180" t="s">
        <v>254</v>
      </c>
      <c r="H412" s="181">
        <v>2</v>
      </c>
      <c r="I412" s="182"/>
      <c r="J412" s="183">
        <f t="shared" si="0"/>
        <v>0</v>
      </c>
      <c r="K412" s="179" t="s">
        <v>246</v>
      </c>
      <c r="L412" s="59"/>
      <c r="M412" s="184" t="s">
        <v>21</v>
      </c>
      <c r="N412" s="185" t="s">
        <v>41</v>
      </c>
      <c r="O412" s="40"/>
      <c r="P412" s="186">
        <f t="shared" si="1"/>
        <v>0</v>
      </c>
      <c r="Q412" s="186">
        <v>0</v>
      </c>
      <c r="R412" s="186">
        <f t="shared" si="2"/>
        <v>0</v>
      </c>
      <c r="S412" s="186">
        <v>0</v>
      </c>
      <c r="T412" s="187">
        <f t="shared" si="3"/>
        <v>0</v>
      </c>
      <c r="AR412" s="22" t="s">
        <v>134</v>
      </c>
      <c r="AT412" s="22" t="s">
        <v>129</v>
      </c>
      <c r="AU412" s="22" t="s">
        <v>77</v>
      </c>
      <c r="AY412" s="22" t="s">
        <v>128</v>
      </c>
      <c r="BE412" s="188">
        <f t="shared" si="4"/>
        <v>0</v>
      </c>
      <c r="BF412" s="188">
        <f t="shared" si="5"/>
        <v>0</v>
      </c>
      <c r="BG412" s="188">
        <f t="shared" si="6"/>
        <v>0</v>
      </c>
      <c r="BH412" s="188">
        <f t="shared" si="7"/>
        <v>0</v>
      </c>
      <c r="BI412" s="188">
        <f t="shared" si="8"/>
        <v>0</v>
      </c>
      <c r="BJ412" s="22" t="s">
        <v>77</v>
      </c>
      <c r="BK412" s="188">
        <f t="shared" si="9"/>
        <v>0</v>
      </c>
      <c r="BL412" s="22" t="s">
        <v>134</v>
      </c>
      <c r="BM412" s="22" t="s">
        <v>530</v>
      </c>
    </row>
    <row r="413" spans="2:65" s="1" customFormat="1" ht="408" customHeight="1">
      <c r="B413" s="39"/>
      <c r="C413" s="177" t="s">
        <v>378</v>
      </c>
      <c r="D413" s="177" t="s">
        <v>129</v>
      </c>
      <c r="E413" s="178" t="s">
        <v>531</v>
      </c>
      <c r="F413" s="224" t="s">
        <v>520</v>
      </c>
      <c r="G413" s="180" t="s">
        <v>254</v>
      </c>
      <c r="H413" s="181">
        <v>3</v>
      </c>
      <c r="I413" s="182"/>
      <c r="J413" s="183">
        <f t="shared" si="0"/>
        <v>0</v>
      </c>
      <c r="K413" s="179" t="s">
        <v>246</v>
      </c>
      <c r="L413" s="59"/>
      <c r="M413" s="184" t="s">
        <v>21</v>
      </c>
      <c r="N413" s="185" t="s">
        <v>41</v>
      </c>
      <c r="O413" s="40"/>
      <c r="P413" s="186">
        <f t="shared" si="1"/>
        <v>0</v>
      </c>
      <c r="Q413" s="186">
        <v>0</v>
      </c>
      <c r="R413" s="186">
        <f t="shared" si="2"/>
        <v>0</v>
      </c>
      <c r="S413" s="186">
        <v>0</v>
      </c>
      <c r="T413" s="187">
        <f t="shared" si="3"/>
        <v>0</v>
      </c>
      <c r="AR413" s="22" t="s">
        <v>134</v>
      </c>
      <c r="AT413" s="22" t="s">
        <v>129</v>
      </c>
      <c r="AU413" s="22" t="s">
        <v>77</v>
      </c>
      <c r="AY413" s="22" t="s">
        <v>128</v>
      </c>
      <c r="BE413" s="188">
        <f t="shared" si="4"/>
        <v>0</v>
      </c>
      <c r="BF413" s="188">
        <f t="shared" si="5"/>
        <v>0</v>
      </c>
      <c r="BG413" s="188">
        <f t="shared" si="6"/>
        <v>0</v>
      </c>
      <c r="BH413" s="188">
        <f t="shared" si="7"/>
        <v>0</v>
      </c>
      <c r="BI413" s="188">
        <f t="shared" si="8"/>
        <v>0</v>
      </c>
      <c r="BJ413" s="22" t="s">
        <v>77</v>
      </c>
      <c r="BK413" s="188">
        <f t="shared" si="9"/>
        <v>0</v>
      </c>
      <c r="BL413" s="22" t="s">
        <v>134</v>
      </c>
      <c r="BM413" s="22" t="s">
        <v>532</v>
      </c>
    </row>
    <row r="414" spans="2:65" s="1" customFormat="1" ht="408" customHeight="1">
      <c r="B414" s="39"/>
      <c r="C414" s="177" t="s">
        <v>533</v>
      </c>
      <c r="D414" s="177" t="s">
        <v>129</v>
      </c>
      <c r="E414" s="178" t="s">
        <v>534</v>
      </c>
      <c r="F414" s="224" t="s">
        <v>520</v>
      </c>
      <c r="G414" s="180" t="s">
        <v>254</v>
      </c>
      <c r="H414" s="181">
        <v>2</v>
      </c>
      <c r="I414" s="182"/>
      <c r="J414" s="183">
        <f t="shared" si="0"/>
        <v>0</v>
      </c>
      <c r="K414" s="179" t="s">
        <v>246</v>
      </c>
      <c r="L414" s="59"/>
      <c r="M414" s="184" t="s">
        <v>21</v>
      </c>
      <c r="N414" s="185" t="s">
        <v>41</v>
      </c>
      <c r="O414" s="40"/>
      <c r="P414" s="186">
        <f t="shared" si="1"/>
        <v>0</v>
      </c>
      <c r="Q414" s="186">
        <v>0</v>
      </c>
      <c r="R414" s="186">
        <f t="shared" si="2"/>
        <v>0</v>
      </c>
      <c r="S414" s="186">
        <v>0</v>
      </c>
      <c r="T414" s="187">
        <f t="shared" si="3"/>
        <v>0</v>
      </c>
      <c r="AR414" s="22" t="s">
        <v>134</v>
      </c>
      <c r="AT414" s="22" t="s">
        <v>129</v>
      </c>
      <c r="AU414" s="22" t="s">
        <v>77</v>
      </c>
      <c r="AY414" s="22" t="s">
        <v>128</v>
      </c>
      <c r="BE414" s="188">
        <f t="shared" si="4"/>
        <v>0</v>
      </c>
      <c r="BF414" s="188">
        <f t="shared" si="5"/>
        <v>0</v>
      </c>
      <c r="BG414" s="188">
        <f t="shared" si="6"/>
        <v>0</v>
      </c>
      <c r="BH414" s="188">
        <f t="shared" si="7"/>
        <v>0</v>
      </c>
      <c r="BI414" s="188">
        <f t="shared" si="8"/>
        <v>0</v>
      </c>
      <c r="BJ414" s="22" t="s">
        <v>77</v>
      </c>
      <c r="BK414" s="188">
        <f t="shared" si="9"/>
        <v>0</v>
      </c>
      <c r="BL414" s="22" t="s">
        <v>134</v>
      </c>
      <c r="BM414" s="22" t="s">
        <v>535</v>
      </c>
    </row>
    <row r="415" spans="2:65" s="9" customFormat="1" ht="37.35" customHeight="1">
      <c r="B415" s="163"/>
      <c r="C415" s="164"/>
      <c r="D415" s="165" t="s">
        <v>69</v>
      </c>
      <c r="E415" s="166" t="s">
        <v>536</v>
      </c>
      <c r="F415" s="166" t="s">
        <v>537</v>
      </c>
      <c r="G415" s="164"/>
      <c r="H415" s="164"/>
      <c r="I415" s="167"/>
      <c r="J415" s="168">
        <f>BK415</f>
        <v>0</v>
      </c>
      <c r="K415" s="164"/>
      <c r="L415" s="169"/>
      <c r="M415" s="170"/>
      <c r="N415" s="171"/>
      <c r="O415" s="171"/>
      <c r="P415" s="172">
        <f>SUM(P416:P449)</f>
        <v>0</v>
      </c>
      <c r="Q415" s="171"/>
      <c r="R415" s="172">
        <f>SUM(R416:R449)</f>
        <v>0</v>
      </c>
      <c r="S415" s="171"/>
      <c r="T415" s="173">
        <f>SUM(T416:T449)</f>
        <v>0</v>
      </c>
      <c r="AR415" s="174" t="s">
        <v>77</v>
      </c>
      <c r="AT415" s="175" t="s">
        <v>69</v>
      </c>
      <c r="AU415" s="175" t="s">
        <v>70</v>
      </c>
      <c r="AY415" s="174" t="s">
        <v>128</v>
      </c>
      <c r="BK415" s="176">
        <f>SUM(BK416:BK449)</f>
        <v>0</v>
      </c>
    </row>
    <row r="416" spans="2:65" s="1" customFormat="1" ht="16.5" customHeight="1">
      <c r="B416" s="39"/>
      <c r="C416" s="177" t="s">
        <v>201</v>
      </c>
      <c r="D416" s="177" t="s">
        <v>129</v>
      </c>
      <c r="E416" s="178" t="s">
        <v>538</v>
      </c>
      <c r="F416" s="179" t="s">
        <v>539</v>
      </c>
      <c r="G416" s="180" t="s">
        <v>540</v>
      </c>
      <c r="H416" s="181">
        <v>144.358</v>
      </c>
      <c r="I416" s="182"/>
      <c r="J416" s="183">
        <f>ROUND(I416*H416,2)</f>
        <v>0</v>
      </c>
      <c r="K416" s="179" t="s">
        <v>133</v>
      </c>
      <c r="L416" s="59"/>
      <c r="M416" s="184" t="s">
        <v>21</v>
      </c>
      <c r="N416" s="185" t="s">
        <v>41</v>
      </c>
      <c r="O416" s="40"/>
      <c r="P416" s="186">
        <f>O416*H416</f>
        <v>0</v>
      </c>
      <c r="Q416" s="186">
        <v>0</v>
      </c>
      <c r="R416" s="186">
        <f>Q416*H416</f>
        <v>0</v>
      </c>
      <c r="S416" s="186">
        <v>0</v>
      </c>
      <c r="T416" s="187">
        <f>S416*H416</f>
        <v>0</v>
      </c>
      <c r="AR416" s="22" t="s">
        <v>134</v>
      </c>
      <c r="AT416" s="22" t="s">
        <v>129</v>
      </c>
      <c r="AU416" s="22" t="s">
        <v>77</v>
      </c>
      <c r="AY416" s="22" t="s">
        <v>128</v>
      </c>
      <c r="BE416" s="188">
        <f>IF(N416="základní",J416,0)</f>
        <v>0</v>
      </c>
      <c r="BF416" s="188">
        <f>IF(N416="snížená",J416,0)</f>
        <v>0</v>
      </c>
      <c r="BG416" s="188">
        <f>IF(N416="zákl. přenesená",J416,0)</f>
        <v>0</v>
      </c>
      <c r="BH416" s="188">
        <f>IF(N416="sníž. přenesená",J416,0)</f>
        <v>0</v>
      </c>
      <c r="BI416" s="188">
        <f>IF(N416="nulová",J416,0)</f>
        <v>0</v>
      </c>
      <c r="BJ416" s="22" t="s">
        <v>77</v>
      </c>
      <c r="BK416" s="188">
        <f>ROUND(I416*H416,2)</f>
        <v>0</v>
      </c>
      <c r="BL416" s="22" t="s">
        <v>134</v>
      </c>
      <c r="BM416" s="22" t="s">
        <v>541</v>
      </c>
    </row>
    <row r="417" spans="2:65" s="10" customFormat="1" ht="13.5">
      <c r="B417" s="192"/>
      <c r="C417" s="193"/>
      <c r="D417" s="189" t="s">
        <v>137</v>
      </c>
      <c r="E417" s="194" t="s">
        <v>21</v>
      </c>
      <c r="F417" s="195" t="s">
        <v>542</v>
      </c>
      <c r="G417" s="193"/>
      <c r="H417" s="194" t="s">
        <v>21</v>
      </c>
      <c r="I417" s="196"/>
      <c r="J417" s="193"/>
      <c r="K417" s="193"/>
      <c r="L417" s="197"/>
      <c r="M417" s="198"/>
      <c r="N417" s="199"/>
      <c r="O417" s="199"/>
      <c r="P417" s="199"/>
      <c r="Q417" s="199"/>
      <c r="R417" s="199"/>
      <c r="S417" s="199"/>
      <c r="T417" s="200"/>
      <c r="AT417" s="201" t="s">
        <v>137</v>
      </c>
      <c r="AU417" s="201" t="s">
        <v>77</v>
      </c>
      <c r="AV417" s="10" t="s">
        <v>77</v>
      </c>
      <c r="AW417" s="10" t="s">
        <v>139</v>
      </c>
      <c r="AX417" s="10" t="s">
        <v>70</v>
      </c>
      <c r="AY417" s="201" t="s">
        <v>128</v>
      </c>
    </row>
    <row r="418" spans="2:65" s="10" customFormat="1" ht="13.5">
      <c r="B418" s="192"/>
      <c r="C418" s="193"/>
      <c r="D418" s="189" t="s">
        <v>137</v>
      </c>
      <c r="E418" s="194" t="s">
        <v>21</v>
      </c>
      <c r="F418" s="195" t="s">
        <v>543</v>
      </c>
      <c r="G418" s="193"/>
      <c r="H418" s="194" t="s">
        <v>21</v>
      </c>
      <c r="I418" s="196"/>
      <c r="J418" s="193"/>
      <c r="K418" s="193"/>
      <c r="L418" s="197"/>
      <c r="M418" s="198"/>
      <c r="N418" s="199"/>
      <c r="O418" s="199"/>
      <c r="P418" s="199"/>
      <c r="Q418" s="199"/>
      <c r="R418" s="199"/>
      <c r="S418" s="199"/>
      <c r="T418" s="200"/>
      <c r="AT418" s="201" t="s">
        <v>137</v>
      </c>
      <c r="AU418" s="201" t="s">
        <v>77</v>
      </c>
      <c r="AV418" s="10" t="s">
        <v>77</v>
      </c>
      <c r="AW418" s="10" t="s">
        <v>139</v>
      </c>
      <c r="AX418" s="10" t="s">
        <v>70</v>
      </c>
      <c r="AY418" s="201" t="s">
        <v>128</v>
      </c>
    </row>
    <row r="419" spans="2:65" s="12" customFormat="1" ht="13.5">
      <c r="B419" s="213"/>
      <c r="C419" s="214"/>
      <c r="D419" s="189" t="s">
        <v>137</v>
      </c>
      <c r="E419" s="215" t="s">
        <v>21</v>
      </c>
      <c r="F419" s="216" t="s">
        <v>544</v>
      </c>
      <c r="G419" s="214"/>
      <c r="H419" s="217">
        <v>11.138400000000001</v>
      </c>
      <c r="I419" s="218"/>
      <c r="J419" s="214"/>
      <c r="K419" s="214"/>
      <c r="L419" s="219"/>
      <c r="M419" s="220"/>
      <c r="N419" s="221"/>
      <c r="O419" s="221"/>
      <c r="P419" s="221"/>
      <c r="Q419" s="221"/>
      <c r="R419" s="221"/>
      <c r="S419" s="221"/>
      <c r="T419" s="222"/>
      <c r="AT419" s="223" t="s">
        <v>137</v>
      </c>
      <c r="AU419" s="223" t="s">
        <v>77</v>
      </c>
      <c r="AV419" s="12" t="s">
        <v>79</v>
      </c>
      <c r="AW419" s="12" t="s">
        <v>139</v>
      </c>
      <c r="AX419" s="12" t="s">
        <v>70</v>
      </c>
      <c r="AY419" s="223" t="s">
        <v>128</v>
      </c>
    </row>
    <row r="420" spans="2:65" s="12" customFormat="1" ht="13.5">
      <c r="B420" s="213"/>
      <c r="C420" s="214"/>
      <c r="D420" s="189" t="s">
        <v>137</v>
      </c>
      <c r="E420" s="215" t="s">
        <v>21</v>
      </c>
      <c r="F420" s="216" t="s">
        <v>545</v>
      </c>
      <c r="G420" s="214"/>
      <c r="H420" s="217">
        <v>3.7128000000000001</v>
      </c>
      <c r="I420" s="218"/>
      <c r="J420" s="214"/>
      <c r="K420" s="214"/>
      <c r="L420" s="219"/>
      <c r="M420" s="220"/>
      <c r="N420" s="221"/>
      <c r="O420" s="221"/>
      <c r="P420" s="221"/>
      <c r="Q420" s="221"/>
      <c r="R420" s="221"/>
      <c r="S420" s="221"/>
      <c r="T420" s="222"/>
      <c r="AT420" s="223" t="s">
        <v>137</v>
      </c>
      <c r="AU420" s="223" t="s">
        <v>77</v>
      </c>
      <c r="AV420" s="12" t="s">
        <v>79</v>
      </c>
      <c r="AW420" s="12" t="s">
        <v>139</v>
      </c>
      <c r="AX420" s="12" t="s">
        <v>70</v>
      </c>
      <c r="AY420" s="223" t="s">
        <v>128</v>
      </c>
    </row>
    <row r="421" spans="2:65" s="10" customFormat="1" ht="13.5">
      <c r="B421" s="192"/>
      <c r="C421" s="193"/>
      <c r="D421" s="189" t="s">
        <v>137</v>
      </c>
      <c r="E421" s="194" t="s">
        <v>21</v>
      </c>
      <c r="F421" s="195" t="s">
        <v>546</v>
      </c>
      <c r="G421" s="193"/>
      <c r="H421" s="194" t="s">
        <v>21</v>
      </c>
      <c r="I421" s="196"/>
      <c r="J421" s="193"/>
      <c r="K421" s="193"/>
      <c r="L421" s="197"/>
      <c r="M421" s="198"/>
      <c r="N421" s="199"/>
      <c r="O421" s="199"/>
      <c r="P421" s="199"/>
      <c r="Q421" s="199"/>
      <c r="R421" s="199"/>
      <c r="S421" s="199"/>
      <c r="T421" s="200"/>
      <c r="AT421" s="201" t="s">
        <v>137</v>
      </c>
      <c r="AU421" s="201" t="s">
        <v>77</v>
      </c>
      <c r="AV421" s="10" t="s">
        <v>77</v>
      </c>
      <c r="AW421" s="10" t="s">
        <v>139</v>
      </c>
      <c r="AX421" s="10" t="s">
        <v>70</v>
      </c>
      <c r="AY421" s="201" t="s">
        <v>128</v>
      </c>
    </row>
    <row r="422" spans="2:65" s="12" customFormat="1" ht="13.5">
      <c r="B422" s="213"/>
      <c r="C422" s="214"/>
      <c r="D422" s="189" t="s">
        <v>137</v>
      </c>
      <c r="E422" s="215" t="s">
        <v>21</v>
      </c>
      <c r="F422" s="216" t="s">
        <v>547</v>
      </c>
      <c r="G422" s="214"/>
      <c r="H422" s="217">
        <v>10.521000000000001</v>
      </c>
      <c r="I422" s="218"/>
      <c r="J422" s="214"/>
      <c r="K422" s="214"/>
      <c r="L422" s="219"/>
      <c r="M422" s="220"/>
      <c r="N422" s="221"/>
      <c r="O422" s="221"/>
      <c r="P422" s="221"/>
      <c r="Q422" s="221"/>
      <c r="R422" s="221"/>
      <c r="S422" s="221"/>
      <c r="T422" s="222"/>
      <c r="AT422" s="223" t="s">
        <v>137</v>
      </c>
      <c r="AU422" s="223" t="s">
        <v>77</v>
      </c>
      <c r="AV422" s="12" t="s">
        <v>79</v>
      </c>
      <c r="AW422" s="12" t="s">
        <v>139</v>
      </c>
      <c r="AX422" s="12" t="s">
        <v>70</v>
      </c>
      <c r="AY422" s="223" t="s">
        <v>128</v>
      </c>
    </row>
    <row r="423" spans="2:65" s="12" customFormat="1" ht="13.5">
      <c r="B423" s="213"/>
      <c r="C423" s="214"/>
      <c r="D423" s="189" t="s">
        <v>137</v>
      </c>
      <c r="E423" s="215" t="s">
        <v>21</v>
      </c>
      <c r="F423" s="216" t="s">
        <v>548</v>
      </c>
      <c r="G423" s="214"/>
      <c r="H423" s="217">
        <v>3.5070000000000001</v>
      </c>
      <c r="I423" s="218"/>
      <c r="J423" s="214"/>
      <c r="K423" s="214"/>
      <c r="L423" s="219"/>
      <c r="M423" s="220"/>
      <c r="N423" s="221"/>
      <c r="O423" s="221"/>
      <c r="P423" s="221"/>
      <c r="Q423" s="221"/>
      <c r="R423" s="221"/>
      <c r="S423" s="221"/>
      <c r="T423" s="222"/>
      <c r="AT423" s="223" t="s">
        <v>137</v>
      </c>
      <c r="AU423" s="223" t="s">
        <v>77</v>
      </c>
      <c r="AV423" s="12" t="s">
        <v>79</v>
      </c>
      <c r="AW423" s="12" t="s">
        <v>139</v>
      </c>
      <c r="AX423" s="12" t="s">
        <v>70</v>
      </c>
      <c r="AY423" s="223" t="s">
        <v>128</v>
      </c>
    </row>
    <row r="424" spans="2:65" s="10" customFormat="1" ht="13.5">
      <c r="B424" s="192"/>
      <c r="C424" s="193"/>
      <c r="D424" s="189" t="s">
        <v>137</v>
      </c>
      <c r="E424" s="194" t="s">
        <v>21</v>
      </c>
      <c r="F424" s="195" t="s">
        <v>549</v>
      </c>
      <c r="G424" s="193"/>
      <c r="H424" s="194" t="s">
        <v>21</v>
      </c>
      <c r="I424" s="196"/>
      <c r="J424" s="193"/>
      <c r="K424" s="193"/>
      <c r="L424" s="197"/>
      <c r="M424" s="198"/>
      <c r="N424" s="199"/>
      <c r="O424" s="199"/>
      <c r="P424" s="199"/>
      <c r="Q424" s="199"/>
      <c r="R424" s="199"/>
      <c r="S424" s="199"/>
      <c r="T424" s="200"/>
      <c r="AT424" s="201" t="s">
        <v>137</v>
      </c>
      <c r="AU424" s="201" t="s">
        <v>77</v>
      </c>
      <c r="AV424" s="10" t="s">
        <v>77</v>
      </c>
      <c r="AW424" s="10" t="s">
        <v>139</v>
      </c>
      <c r="AX424" s="10" t="s">
        <v>70</v>
      </c>
      <c r="AY424" s="201" t="s">
        <v>128</v>
      </c>
    </row>
    <row r="425" spans="2:65" s="12" customFormat="1" ht="13.5">
      <c r="B425" s="213"/>
      <c r="C425" s="214"/>
      <c r="D425" s="189" t="s">
        <v>137</v>
      </c>
      <c r="E425" s="215" t="s">
        <v>21</v>
      </c>
      <c r="F425" s="216" t="s">
        <v>550</v>
      </c>
      <c r="G425" s="214"/>
      <c r="H425" s="217">
        <v>88.83</v>
      </c>
      <c r="I425" s="218"/>
      <c r="J425" s="214"/>
      <c r="K425" s="214"/>
      <c r="L425" s="219"/>
      <c r="M425" s="220"/>
      <c r="N425" s="221"/>
      <c r="O425" s="221"/>
      <c r="P425" s="221"/>
      <c r="Q425" s="221"/>
      <c r="R425" s="221"/>
      <c r="S425" s="221"/>
      <c r="T425" s="222"/>
      <c r="AT425" s="223" t="s">
        <v>137</v>
      </c>
      <c r="AU425" s="223" t="s">
        <v>77</v>
      </c>
      <c r="AV425" s="12" t="s">
        <v>79</v>
      </c>
      <c r="AW425" s="12" t="s">
        <v>139</v>
      </c>
      <c r="AX425" s="12" t="s">
        <v>70</v>
      </c>
      <c r="AY425" s="223" t="s">
        <v>128</v>
      </c>
    </row>
    <row r="426" spans="2:65" s="12" customFormat="1" ht="13.5">
      <c r="B426" s="213"/>
      <c r="C426" s="214"/>
      <c r="D426" s="189" t="s">
        <v>137</v>
      </c>
      <c r="E426" s="215" t="s">
        <v>21</v>
      </c>
      <c r="F426" s="216" t="s">
        <v>551</v>
      </c>
      <c r="G426" s="214"/>
      <c r="H426" s="217">
        <v>26.649000000000001</v>
      </c>
      <c r="I426" s="218"/>
      <c r="J426" s="214"/>
      <c r="K426" s="214"/>
      <c r="L426" s="219"/>
      <c r="M426" s="220"/>
      <c r="N426" s="221"/>
      <c r="O426" s="221"/>
      <c r="P426" s="221"/>
      <c r="Q426" s="221"/>
      <c r="R426" s="221"/>
      <c r="S426" s="221"/>
      <c r="T426" s="222"/>
      <c r="AT426" s="223" t="s">
        <v>137</v>
      </c>
      <c r="AU426" s="223" t="s">
        <v>77</v>
      </c>
      <c r="AV426" s="12" t="s">
        <v>79</v>
      </c>
      <c r="AW426" s="12" t="s">
        <v>139</v>
      </c>
      <c r="AX426" s="12" t="s">
        <v>70</v>
      </c>
      <c r="AY426" s="223" t="s">
        <v>128</v>
      </c>
    </row>
    <row r="427" spans="2:65" s="11" customFormat="1" ht="13.5">
      <c r="B427" s="202"/>
      <c r="C427" s="203"/>
      <c r="D427" s="189" t="s">
        <v>137</v>
      </c>
      <c r="E427" s="204" t="s">
        <v>21</v>
      </c>
      <c r="F427" s="205" t="s">
        <v>141</v>
      </c>
      <c r="G427" s="203"/>
      <c r="H427" s="206">
        <v>144.35820000000001</v>
      </c>
      <c r="I427" s="207"/>
      <c r="J427" s="203"/>
      <c r="K427" s="203"/>
      <c r="L427" s="208"/>
      <c r="M427" s="209"/>
      <c r="N427" s="210"/>
      <c r="O427" s="210"/>
      <c r="P427" s="210"/>
      <c r="Q427" s="210"/>
      <c r="R427" s="210"/>
      <c r="S427" s="210"/>
      <c r="T427" s="211"/>
      <c r="AT427" s="212" t="s">
        <v>137</v>
      </c>
      <c r="AU427" s="212" t="s">
        <v>77</v>
      </c>
      <c r="AV427" s="11" t="s">
        <v>134</v>
      </c>
      <c r="AW427" s="11" t="s">
        <v>139</v>
      </c>
      <c r="AX427" s="11" t="s">
        <v>77</v>
      </c>
      <c r="AY427" s="212" t="s">
        <v>128</v>
      </c>
    </row>
    <row r="428" spans="2:65" s="1" customFormat="1" ht="16.5" customHeight="1">
      <c r="B428" s="39"/>
      <c r="C428" s="177" t="s">
        <v>552</v>
      </c>
      <c r="D428" s="177" t="s">
        <v>129</v>
      </c>
      <c r="E428" s="178" t="s">
        <v>553</v>
      </c>
      <c r="F428" s="179" t="s">
        <v>554</v>
      </c>
      <c r="G428" s="180" t="s">
        <v>205</v>
      </c>
      <c r="H428" s="181">
        <v>672</v>
      </c>
      <c r="I428" s="182"/>
      <c r="J428" s="183">
        <f>ROUND(I428*H428,2)</f>
        <v>0</v>
      </c>
      <c r="K428" s="179" t="s">
        <v>133</v>
      </c>
      <c r="L428" s="59"/>
      <c r="M428" s="184" t="s">
        <v>21</v>
      </c>
      <c r="N428" s="185" t="s">
        <v>41</v>
      </c>
      <c r="O428" s="40"/>
      <c r="P428" s="186">
        <f>O428*H428</f>
        <v>0</v>
      </c>
      <c r="Q428" s="186">
        <v>0</v>
      </c>
      <c r="R428" s="186">
        <f>Q428*H428</f>
        <v>0</v>
      </c>
      <c r="S428" s="186">
        <v>0</v>
      </c>
      <c r="T428" s="187">
        <f>S428*H428</f>
        <v>0</v>
      </c>
      <c r="AR428" s="22" t="s">
        <v>134</v>
      </c>
      <c r="AT428" s="22" t="s">
        <v>129</v>
      </c>
      <c r="AU428" s="22" t="s">
        <v>77</v>
      </c>
      <c r="AY428" s="22" t="s">
        <v>128</v>
      </c>
      <c r="BE428" s="188">
        <f>IF(N428="základní",J428,0)</f>
        <v>0</v>
      </c>
      <c r="BF428" s="188">
        <f>IF(N428="snížená",J428,0)</f>
        <v>0</v>
      </c>
      <c r="BG428" s="188">
        <f>IF(N428="zákl. přenesená",J428,0)</f>
        <v>0</v>
      </c>
      <c r="BH428" s="188">
        <f>IF(N428="sníž. přenesená",J428,0)</f>
        <v>0</v>
      </c>
      <c r="BI428" s="188">
        <f>IF(N428="nulová",J428,0)</f>
        <v>0</v>
      </c>
      <c r="BJ428" s="22" t="s">
        <v>77</v>
      </c>
      <c r="BK428" s="188">
        <f>ROUND(I428*H428,2)</f>
        <v>0</v>
      </c>
      <c r="BL428" s="22" t="s">
        <v>134</v>
      </c>
      <c r="BM428" s="22" t="s">
        <v>555</v>
      </c>
    </row>
    <row r="429" spans="2:65" s="12" customFormat="1" ht="13.5">
      <c r="B429" s="213"/>
      <c r="C429" s="214"/>
      <c r="D429" s="189" t="s">
        <v>137</v>
      </c>
      <c r="E429" s="215" t="s">
        <v>21</v>
      </c>
      <c r="F429" s="216" t="s">
        <v>556</v>
      </c>
      <c r="G429" s="214"/>
      <c r="H429" s="217">
        <v>504</v>
      </c>
      <c r="I429" s="218"/>
      <c r="J429" s="214"/>
      <c r="K429" s="214"/>
      <c r="L429" s="219"/>
      <c r="M429" s="220"/>
      <c r="N429" s="221"/>
      <c r="O429" s="221"/>
      <c r="P429" s="221"/>
      <c r="Q429" s="221"/>
      <c r="R429" s="221"/>
      <c r="S429" s="221"/>
      <c r="T429" s="222"/>
      <c r="AT429" s="223" t="s">
        <v>137</v>
      </c>
      <c r="AU429" s="223" t="s">
        <v>77</v>
      </c>
      <c r="AV429" s="12" t="s">
        <v>79</v>
      </c>
      <c r="AW429" s="12" t="s">
        <v>139</v>
      </c>
      <c r="AX429" s="12" t="s">
        <v>70</v>
      </c>
      <c r="AY429" s="223" t="s">
        <v>128</v>
      </c>
    </row>
    <row r="430" spans="2:65" s="12" customFormat="1" ht="13.5">
      <c r="B430" s="213"/>
      <c r="C430" s="214"/>
      <c r="D430" s="189" t="s">
        <v>137</v>
      </c>
      <c r="E430" s="215" t="s">
        <v>21</v>
      </c>
      <c r="F430" s="216" t="s">
        <v>557</v>
      </c>
      <c r="G430" s="214"/>
      <c r="H430" s="217">
        <v>168</v>
      </c>
      <c r="I430" s="218"/>
      <c r="J430" s="214"/>
      <c r="K430" s="214"/>
      <c r="L430" s="219"/>
      <c r="M430" s="220"/>
      <c r="N430" s="221"/>
      <c r="O430" s="221"/>
      <c r="P430" s="221"/>
      <c r="Q430" s="221"/>
      <c r="R430" s="221"/>
      <c r="S430" s="221"/>
      <c r="T430" s="222"/>
      <c r="AT430" s="223" t="s">
        <v>137</v>
      </c>
      <c r="AU430" s="223" t="s">
        <v>77</v>
      </c>
      <c r="AV430" s="12" t="s">
        <v>79</v>
      </c>
      <c r="AW430" s="12" t="s">
        <v>139</v>
      </c>
      <c r="AX430" s="12" t="s">
        <v>70</v>
      </c>
      <c r="AY430" s="223" t="s">
        <v>128</v>
      </c>
    </row>
    <row r="431" spans="2:65" s="11" customFormat="1" ht="13.5">
      <c r="B431" s="202"/>
      <c r="C431" s="203"/>
      <c r="D431" s="189" t="s">
        <v>137</v>
      </c>
      <c r="E431" s="204" t="s">
        <v>21</v>
      </c>
      <c r="F431" s="205" t="s">
        <v>141</v>
      </c>
      <c r="G431" s="203"/>
      <c r="H431" s="206">
        <v>672</v>
      </c>
      <c r="I431" s="207"/>
      <c r="J431" s="203"/>
      <c r="K431" s="203"/>
      <c r="L431" s="208"/>
      <c r="M431" s="209"/>
      <c r="N431" s="210"/>
      <c r="O431" s="210"/>
      <c r="P431" s="210"/>
      <c r="Q431" s="210"/>
      <c r="R431" s="210"/>
      <c r="S431" s="210"/>
      <c r="T431" s="211"/>
      <c r="AT431" s="212" t="s">
        <v>137</v>
      </c>
      <c r="AU431" s="212" t="s">
        <v>77</v>
      </c>
      <c r="AV431" s="11" t="s">
        <v>134</v>
      </c>
      <c r="AW431" s="11" t="s">
        <v>139</v>
      </c>
      <c r="AX431" s="11" t="s">
        <v>77</v>
      </c>
      <c r="AY431" s="212" t="s">
        <v>128</v>
      </c>
    </row>
    <row r="432" spans="2:65" s="1" customFormat="1" ht="16.5" customHeight="1">
      <c r="B432" s="39"/>
      <c r="C432" s="177" t="s">
        <v>386</v>
      </c>
      <c r="D432" s="177" t="s">
        <v>129</v>
      </c>
      <c r="E432" s="178" t="s">
        <v>558</v>
      </c>
      <c r="F432" s="179" t="s">
        <v>559</v>
      </c>
      <c r="G432" s="180" t="s">
        <v>313</v>
      </c>
      <c r="H432" s="181">
        <v>1.6E-2</v>
      </c>
      <c r="I432" s="182"/>
      <c r="J432" s="183">
        <f>ROUND(I432*H432,2)</f>
        <v>0</v>
      </c>
      <c r="K432" s="179" t="s">
        <v>133</v>
      </c>
      <c r="L432" s="59"/>
      <c r="M432" s="184" t="s">
        <v>21</v>
      </c>
      <c r="N432" s="185" t="s">
        <v>41</v>
      </c>
      <c r="O432" s="40"/>
      <c r="P432" s="186">
        <f>O432*H432</f>
        <v>0</v>
      </c>
      <c r="Q432" s="186">
        <v>0</v>
      </c>
      <c r="R432" s="186">
        <f>Q432*H432</f>
        <v>0</v>
      </c>
      <c r="S432" s="186">
        <v>0</v>
      </c>
      <c r="T432" s="187">
        <f>S432*H432</f>
        <v>0</v>
      </c>
      <c r="AR432" s="22" t="s">
        <v>134</v>
      </c>
      <c r="AT432" s="22" t="s">
        <v>129</v>
      </c>
      <c r="AU432" s="22" t="s">
        <v>77</v>
      </c>
      <c r="AY432" s="22" t="s">
        <v>128</v>
      </c>
      <c r="BE432" s="188">
        <f>IF(N432="základní",J432,0)</f>
        <v>0</v>
      </c>
      <c r="BF432" s="188">
        <f>IF(N432="snížená",J432,0)</f>
        <v>0</v>
      </c>
      <c r="BG432" s="188">
        <f>IF(N432="zákl. přenesená",J432,0)</f>
        <v>0</v>
      </c>
      <c r="BH432" s="188">
        <f>IF(N432="sníž. přenesená",J432,0)</f>
        <v>0</v>
      </c>
      <c r="BI432" s="188">
        <f>IF(N432="nulová",J432,0)</f>
        <v>0</v>
      </c>
      <c r="BJ432" s="22" t="s">
        <v>77</v>
      </c>
      <c r="BK432" s="188">
        <f>ROUND(I432*H432,2)</f>
        <v>0</v>
      </c>
      <c r="BL432" s="22" t="s">
        <v>134</v>
      </c>
      <c r="BM432" s="22" t="s">
        <v>560</v>
      </c>
    </row>
    <row r="433" spans="2:65" s="10" customFormat="1" ht="13.5">
      <c r="B433" s="192"/>
      <c r="C433" s="193"/>
      <c r="D433" s="189" t="s">
        <v>137</v>
      </c>
      <c r="E433" s="194" t="s">
        <v>21</v>
      </c>
      <c r="F433" s="195" t="s">
        <v>561</v>
      </c>
      <c r="G433" s="193"/>
      <c r="H433" s="194" t="s">
        <v>21</v>
      </c>
      <c r="I433" s="196"/>
      <c r="J433" s="193"/>
      <c r="K433" s="193"/>
      <c r="L433" s="197"/>
      <c r="M433" s="198"/>
      <c r="N433" s="199"/>
      <c r="O433" s="199"/>
      <c r="P433" s="199"/>
      <c r="Q433" s="199"/>
      <c r="R433" s="199"/>
      <c r="S433" s="199"/>
      <c r="T433" s="200"/>
      <c r="AT433" s="201" t="s">
        <v>137</v>
      </c>
      <c r="AU433" s="201" t="s">
        <v>77</v>
      </c>
      <c r="AV433" s="10" t="s">
        <v>77</v>
      </c>
      <c r="AW433" s="10" t="s">
        <v>139</v>
      </c>
      <c r="AX433" s="10" t="s">
        <v>70</v>
      </c>
      <c r="AY433" s="201" t="s">
        <v>128</v>
      </c>
    </row>
    <row r="434" spans="2:65" s="12" customFormat="1" ht="13.5">
      <c r="B434" s="213"/>
      <c r="C434" s="214"/>
      <c r="D434" s="189" t="s">
        <v>137</v>
      </c>
      <c r="E434" s="215" t="s">
        <v>21</v>
      </c>
      <c r="F434" s="216" t="s">
        <v>562</v>
      </c>
      <c r="G434" s="214"/>
      <c r="H434" s="217">
        <v>1.2252239999999999E-2</v>
      </c>
      <c r="I434" s="218"/>
      <c r="J434" s="214"/>
      <c r="K434" s="214"/>
      <c r="L434" s="219"/>
      <c r="M434" s="220"/>
      <c r="N434" s="221"/>
      <c r="O434" s="221"/>
      <c r="P434" s="221"/>
      <c r="Q434" s="221"/>
      <c r="R434" s="221"/>
      <c r="S434" s="221"/>
      <c r="T434" s="222"/>
      <c r="AT434" s="223" t="s">
        <v>137</v>
      </c>
      <c r="AU434" s="223" t="s">
        <v>77</v>
      </c>
      <c r="AV434" s="12" t="s">
        <v>79</v>
      </c>
      <c r="AW434" s="12" t="s">
        <v>139</v>
      </c>
      <c r="AX434" s="12" t="s">
        <v>70</v>
      </c>
      <c r="AY434" s="223" t="s">
        <v>128</v>
      </c>
    </row>
    <row r="435" spans="2:65" s="12" customFormat="1" ht="13.5">
      <c r="B435" s="213"/>
      <c r="C435" s="214"/>
      <c r="D435" s="189" t="s">
        <v>137</v>
      </c>
      <c r="E435" s="215" t="s">
        <v>21</v>
      </c>
      <c r="F435" s="216" t="s">
        <v>563</v>
      </c>
      <c r="G435" s="214"/>
      <c r="H435" s="217">
        <v>4.0840800000000003E-3</v>
      </c>
      <c r="I435" s="218"/>
      <c r="J435" s="214"/>
      <c r="K435" s="214"/>
      <c r="L435" s="219"/>
      <c r="M435" s="220"/>
      <c r="N435" s="221"/>
      <c r="O435" s="221"/>
      <c r="P435" s="221"/>
      <c r="Q435" s="221"/>
      <c r="R435" s="221"/>
      <c r="S435" s="221"/>
      <c r="T435" s="222"/>
      <c r="AT435" s="223" t="s">
        <v>137</v>
      </c>
      <c r="AU435" s="223" t="s">
        <v>77</v>
      </c>
      <c r="AV435" s="12" t="s">
        <v>79</v>
      </c>
      <c r="AW435" s="12" t="s">
        <v>139</v>
      </c>
      <c r="AX435" s="12" t="s">
        <v>70</v>
      </c>
      <c r="AY435" s="223" t="s">
        <v>128</v>
      </c>
    </row>
    <row r="436" spans="2:65" s="11" customFormat="1" ht="13.5">
      <c r="B436" s="202"/>
      <c r="C436" s="203"/>
      <c r="D436" s="189" t="s">
        <v>137</v>
      </c>
      <c r="E436" s="204" t="s">
        <v>21</v>
      </c>
      <c r="F436" s="205" t="s">
        <v>141</v>
      </c>
      <c r="G436" s="203"/>
      <c r="H436" s="206">
        <v>1.6336320000000001E-2</v>
      </c>
      <c r="I436" s="207"/>
      <c r="J436" s="203"/>
      <c r="K436" s="203"/>
      <c r="L436" s="208"/>
      <c r="M436" s="209"/>
      <c r="N436" s="210"/>
      <c r="O436" s="210"/>
      <c r="P436" s="210"/>
      <c r="Q436" s="210"/>
      <c r="R436" s="210"/>
      <c r="S436" s="210"/>
      <c r="T436" s="211"/>
      <c r="AT436" s="212" t="s">
        <v>137</v>
      </c>
      <c r="AU436" s="212" t="s">
        <v>77</v>
      </c>
      <c r="AV436" s="11" t="s">
        <v>134</v>
      </c>
      <c r="AW436" s="11" t="s">
        <v>139</v>
      </c>
      <c r="AX436" s="11" t="s">
        <v>77</v>
      </c>
      <c r="AY436" s="212" t="s">
        <v>128</v>
      </c>
    </row>
    <row r="437" spans="2:65" s="1" customFormat="1" ht="16.5" customHeight="1">
      <c r="B437" s="39"/>
      <c r="C437" s="177" t="s">
        <v>564</v>
      </c>
      <c r="D437" s="177" t="s">
        <v>129</v>
      </c>
      <c r="E437" s="178" t="s">
        <v>565</v>
      </c>
      <c r="F437" s="179" t="s">
        <v>566</v>
      </c>
      <c r="G437" s="180" t="s">
        <v>313</v>
      </c>
      <c r="H437" s="181">
        <v>0.127</v>
      </c>
      <c r="I437" s="182"/>
      <c r="J437" s="183">
        <f>ROUND(I437*H437,2)</f>
        <v>0</v>
      </c>
      <c r="K437" s="179" t="s">
        <v>133</v>
      </c>
      <c r="L437" s="59"/>
      <c r="M437" s="184" t="s">
        <v>21</v>
      </c>
      <c r="N437" s="185" t="s">
        <v>41</v>
      </c>
      <c r="O437" s="40"/>
      <c r="P437" s="186">
        <f>O437*H437</f>
        <v>0</v>
      </c>
      <c r="Q437" s="186">
        <v>0</v>
      </c>
      <c r="R437" s="186">
        <f>Q437*H437</f>
        <v>0</v>
      </c>
      <c r="S437" s="186">
        <v>0</v>
      </c>
      <c r="T437" s="187">
        <f>S437*H437</f>
        <v>0</v>
      </c>
      <c r="AR437" s="22" t="s">
        <v>134</v>
      </c>
      <c r="AT437" s="22" t="s">
        <v>129</v>
      </c>
      <c r="AU437" s="22" t="s">
        <v>77</v>
      </c>
      <c r="AY437" s="22" t="s">
        <v>128</v>
      </c>
      <c r="BE437" s="188">
        <f>IF(N437="základní",J437,0)</f>
        <v>0</v>
      </c>
      <c r="BF437" s="188">
        <f>IF(N437="snížená",J437,0)</f>
        <v>0</v>
      </c>
      <c r="BG437" s="188">
        <f>IF(N437="zákl. přenesená",J437,0)</f>
        <v>0</v>
      </c>
      <c r="BH437" s="188">
        <f>IF(N437="sníž. přenesená",J437,0)</f>
        <v>0</v>
      </c>
      <c r="BI437" s="188">
        <f>IF(N437="nulová",J437,0)</f>
        <v>0</v>
      </c>
      <c r="BJ437" s="22" t="s">
        <v>77</v>
      </c>
      <c r="BK437" s="188">
        <f>ROUND(I437*H437,2)</f>
        <v>0</v>
      </c>
      <c r="BL437" s="22" t="s">
        <v>134</v>
      </c>
      <c r="BM437" s="22" t="s">
        <v>567</v>
      </c>
    </row>
    <row r="438" spans="2:65" s="10" customFormat="1" ht="13.5">
      <c r="B438" s="192"/>
      <c r="C438" s="193"/>
      <c r="D438" s="189" t="s">
        <v>137</v>
      </c>
      <c r="E438" s="194" t="s">
        <v>21</v>
      </c>
      <c r="F438" s="195" t="s">
        <v>568</v>
      </c>
      <c r="G438" s="193"/>
      <c r="H438" s="194" t="s">
        <v>21</v>
      </c>
      <c r="I438" s="196"/>
      <c r="J438" s="193"/>
      <c r="K438" s="193"/>
      <c r="L438" s="197"/>
      <c r="M438" s="198"/>
      <c r="N438" s="199"/>
      <c r="O438" s="199"/>
      <c r="P438" s="199"/>
      <c r="Q438" s="199"/>
      <c r="R438" s="199"/>
      <c r="S438" s="199"/>
      <c r="T438" s="200"/>
      <c r="AT438" s="201" t="s">
        <v>137</v>
      </c>
      <c r="AU438" s="201" t="s">
        <v>77</v>
      </c>
      <c r="AV438" s="10" t="s">
        <v>77</v>
      </c>
      <c r="AW438" s="10" t="s">
        <v>139</v>
      </c>
      <c r="AX438" s="10" t="s">
        <v>70</v>
      </c>
      <c r="AY438" s="201" t="s">
        <v>128</v>
      </c>
    </row>
    <row r="439" spans="2:65" s="12" customFormat="1" ht="13.5">
      <c r="B439" s="213"/>
      <c r="C439" s="214"/>
      <c r="D439" s="189" t="s">
        <v>137</v>
      </c>
      <c r="E439" s="215" t="s">
        <v>21</v>
      </c>
      <c r="F439" s="216" t="s">
        <v>569</v>
      </c>
      <c r="G439" s="214"/>
      <c r="H439" s="217">
        <v>9.7712999999999994E-2</v>
      </c>
      <c r="I439" s="218"/>
      <c r="J439" s="214"/>
      <c r="K439" s="214"/>
      <c r="L439" s="219"/>
      <c r="M439" s="220"/>
      <c r="N439" s="221"/>
      <c r="O439" s="221"/>
      <c r="P439" s="221"/>
      <c r="Q439" s="221"/>
      <c r="R439" s="221"/>
      <c r="S439" s="221"/>
      <c r="T439" s="222"/>
      <c r="AT439" s="223" t="s">
        <v>137</v>
      </c>
      <c r="AU439" s="223" t="s">
        <v>77</v>
      </c>
      <c r="AV439" s="12" t="s">
        <v>79</v>
      </c>
      <c r="AW439" s="12" t="s">
        <v>139</v>
      </c>
      <c r="AX439" s="12" t="s">
        <v>70</v>
      </c>
      <c r="AY439" s="223" t="s">
        <v>128</v>
      </c>
    </row>
    <row r="440" spans="2:65" s="12" customFormat="1" ht="13.5">
      <c r="B440" s="213"/>
      <c r="C440" s="214"/>
      <c r="D440" s="189" t="s">
        <v>137</v>
      </c>
      <c r="E440" s="215" t="s">
        <v>21</v>
      </c>
      <c r="F440" s="216" t="s">
        <v>570</v>
      </c>
      <c r="G440" s="214"/>
      <c r="H440" s="217">
        <v>2.93139E-2</v>
      </c>
      <c r="I440" s="218"/>
      <c r="J440" s="214"/>
      <c r="K440" s="214"/>
      <c r="L440" s="219"/>
      <c r="M440" s="220"/>
      <c r="N440" s="221"/>
      <c r="O440" s="221"/>
      <c r="P440" s="221"/>
      <c r="Q440" s="221"/>
      <c r="R440" s="221"/>
      <c r="S440" s="221"/>
      <c r="T440" s="222"/>
      <c r="AT440" s="223" t="s">
        <v>137</v>
      </c>
      <c r="AU440" s="223" t="s">
        <v>77</v>
      </c>
      <c r="AV440" s="12" t="s">
        <v>79</v>
      </c>
      <c r="AW440" s="12" t="s">
        <v>139</v>
      </c>
      <c r="AX440" s="12" t="s">
        <v>70</v>
      </c>
      <c r="AY440" s="223" t="s">
        <v>128</v>
      </c>
    </row>
    <row r="441" spans="2:65" s="11" customFormat="1" ht="13.5">
      <c r="B441" s="202"/>
      <c r="C441" s="203"/>
      <c r="D441" s="189" t="s">
        <v>137</v>
      </c>
      <c r="E441" s="204" t="s">
        <v>21</v>
      </c>
      <c r="F441" s="205" t="s">
        <v>141</v>
      </c>
      <c r="G441" s="203"/>
      <c r="H441" s="206">
        <v>0.1270269</v>
      </c>
      <c r="I441" s="207"/>
      <c r="J441" s="203"/>
      <c r="K441" s="203"/>
      <c r="L441" s="208"/>
      <c r="M441" s="209"/>
      <c r="N441" s="210"/>
      <c r="O441" s="210"/>
      <c r="P441" s="210"/>
      <c r="Q441" s="210"/>
      <c r="R441" s="210"/>
      <c r="S441" s="210"/>
      <c r="T441" s="211"/>
      <c r="AT441" s="212" t="s">
        <v>137</v>
      </c>
      <c r="AU441" s="212" t="s">
        <v>77</v>
      </c>
      <c r="AV441" s="11" t="s">
        <v>134</v>
      </c>
      <c r="AW441" s="11" t="s">
        <v>139</v>
      </c>
      <c r="AX441" s="11" t="s">
        <v>77</v>
      </c>
      <c r="AY441" s="212" t="s">
        <v>128</v>
      </c>
    </row>
    <row r="442" spans="2:65" s="1" customFormat="1" ht="16.5" customHeight="1">
      <c r="B442" s="39"/>
      <c r="C442" s="177" t="s">
        <v>390</v>
      </c>
      <c r="D442" s="177" t="s">
        <v>129</v>
      </c>
      <c r="E442" s="178" t="s">
        <v>571</v>
      </c>
      <c r="F442" s="179" t="s">
        <v>572</v>
      </c>
      <c r="G442" s="180" t="s">
        <v>313</v>
      </c>
      <c r="H442" s="181">
        <v>1.4999999999999999E-2</v>
      </c>
      <c r="I442" s="182"/>
      <c r="J442" s="183">
        <f>ROUND(I442*H442,2)</f>
        <v>0</v>
      </c>
      <c r="K442" s="179" t="s">
        <v>133</v>
      </c>
      <c r="L442" s="59"/>
      <c r="M442" s="184" t="s">
        <v>21</v>
      </c>
      <c r="N442" s="185" t="s">
        <v>41</v>
      </c>
      <c r="O442" s="40"/>
      <c r="P442" s="186">
        <f>O442*H442</f>
        <v>0</v>
      </c>
      <c r="Q442" s="186">
        <v>0</v>
      </c>
      <c r="R442" s="186">
        <f>Q442*H442</f>
        <v>0</v>
      </c>
      <c r="S442" s="186">
        <v>0</v>
      </c>
      <c r="T442" s="187">
        <f>S442*H442</f>
        <v>0</v>
      </c>
      <c r="AR442" s="22" t="s">
        <v>134</v>
      </c>
      <c r="AT442" s="22" t="s">
        <v>129</v>
      </c>
      <c r="AU442" s="22" t="s">
        <v>77</v>
      </c>
      <c r="AY442" s="22" t="s">
        <v>128</v>
      </c>
      <c r="BE442" s="188">
        <f>IF(N442="základní",J442,0)</f>
        <v>0</v>
      </c>
      <c r="BF442" s="188">
        <f>IF(N442="snížená",J442,0)</f>
        <v>0</v>
      </c>
      <c r="BG442" s="188">
        <f>IF(N442="zákl. přenesená",J442,0)</f>
        <v>0</v>
      </c>
      <c r="BH442" s="188">
        <f>IF(N442="sníž. přenesená",J442,0)</f>
        <v>0</v>
      </c>
      <c r="BI442" s="188">
        <f>IF(N442="nulová",J442,0)</f>
        <v>0</v>
      </c>
      <c r="BJ442" s="22" t="s">
        <v>77</v>
      </c>
      <c r="BK442" s="188">
        <f>ROUND(I442*H442,2)</f>
        <v>0</v>
      </c>
      <c r="BL442" s="22" t="s">
        <v>134</v>
      </c>
      <c r="BM442" s="22" t="s">
        <v>573</v>
      </c>
    </row>
    <row r="443" spans="2:65" s="10" customFormat="1" ht="13.5">
      <c r="B443" s="192"/>
      <c r="C443" s="193"/>
      <c r="D443" s="189" t="s">
        <v>137</v>
      </c>
      <c r="E443" s="194" t="s">
        <v>21</v>
      </c>
      <c r="F443" s="195" t="s">
        <v>574</v>
      </c>
      <c r="G443" s="193"/>
      <c r="H443" s="194" t="s">
        <v>21</v>
      </c>
      <c r="I443" s="196"/>
      <c r="J443" s="193"/>
      <c r="K443" s="193"/>
      <c r="L443" s="197"/>
      <c r="M443" s="198"/>
      <c r="N443" s="199"/>
      <c r="O443" s="199"/>
      <c r="P443" s="199"/>
      <c r="Q443" s="199"/>
      <c r="R443" s="199"/>
      <c r="S443" s="199"/>
      <c r="T443" s="200"/>
      <c r="AT443" s="201" t="s">
        <v>137</v>
      </c>
      <c r="AU443" s="201" t="s">
        <v>77</v>
      </c>
      <c r="AV443" s="10" t="s">
        <v>77</v>
      </c>
      <c r="AW443" s="10" t="s">
        <v>139</v>
      </c>
      <c r="AX443" s="10" t="s">
        <v>70</v>
      </c>
      <c r="AY443" s="201" t="s">
        <v>128</v>
      </c>
    </row>
    <row r="444" spans="2:65" s="12" customFormat="1" ht="13.5">
      <c r="B444" s="213"/>
      <c r="C444" s="214"/>
      <c r="D444" s="189" t="s">
        <v>137</v>
      </c>
      <c r="E444" s="215" t="s">
        <v>21</v>
      </c>
      <c r="F444" s="216" t="s">
        <v>575</v>
      </c>
      <c r="G444" s="214"/>
      <c r="H444" s="217">
        <v>1.1573099999999999E-2</v>
      </c>
      <c r="I444" s="218"/>
      <c r="J444" s="214"/>
      <c r="K444" s="214"/>
      <c r="L444" s="219"/>
      <c r="M444" s="220"/>
      <c r="N444" s="221"/>
      <c r="O444" s="221"/>
      <c r="P444" s="221"/>
      <c r="Q444" s="221"/>
      <c r="R444" s="221"/>
      <c r="S444" s="221"/>
      <c r="T444" s="222"/>
      <c r="AT444" s="223" t="s">
        <v>137</v>
      </c>
      <c r="AU444" s="223" t="s">
        <v>77</v>
      </c>
      <c r="AV444" s="12" t="s">
        <v>79</v>
      </c>
      <c r="AW444" s="12" t="s">
        <v>139</v>
      </c>
      <c r="AX444" s="12" t="s">
        <v>70</v>
      </c>
      <c r="AY444" s="223" t="s">
        <v>128</v>
      </c>
    </row>
    <row r="445" spans="2:65" s="12" customFormat="1" ht="13.5">
      <c r="B445" s="213"/>
      <c r="C445" s="214"/>
      <c r="D445" s="189" t="s">
        <v>137</v>
      </c>
      <c r="E445" s="215" t="s">
        <v>21</v>
      </c>
      <c r="F445" s="216" t="s">
        <v>576</v>
      </c>
      <c r="G445" s="214"/>
      <c r="H445" s="217">
        <v>3.8576999999999999E-3</v>
      </c>
      <c r="I445" s="218"/>
      <c r="J445" s="214"/>
      <c r="K445" s="214"/>
      <c r="L445" s="219"/>
      <c r="M445" s="220"/>
      <c r="N445" s="221"/>
      <c r="O445" s="221"/>
      <c r="P445" s="221"/>
      <c r="Q445" s="221"/>
      <c r="R445" s="221"/>
      <c r="S445" s="221"/>
      <c r="T445" s="222"/>
      <c r="AT445" s="223" t="s">
        <v>137</v>
      </c>
      <c r="AU445" s="223" t="s">
        <v>77</v>
      </c>
      <c r="AV445" s="12" t="s">
        <v>79</v>
      </c>
      <c r="AW445" s="12" t="s">
        <v>139</v>
      </c>
      <c r="AX445" s="12" t="s">
        <v>70</v>
      </c>
      <c r="AY445" s="223" t="s">
        <v>128</v>
      </c>
    </row>
    <row r="446" spans="2:65" s="11" customFormat="1" ht="13.5">
      <c r="B446" s="202"/>
      <c r="C446" s="203"/>
      <c r="D446" s="189" t="s">
        <v>137</v>
      </c>
      <c r="E446" s="204" t="s">
        <v>21</v>
      </c>
      <c r="F446" s="205" t="s">
        <v>141</v>
      </c>
      <c r="G446" s="203"/>
      <c r="H446" s="206">
        <v>1.54308E-2</v>
      </c>
      <c r="I446" s="207"/>
      <c r="J446" s="203"/>
      <c r="K446" s="203"/>
      <c r="L446" s="208"/>
      <c r="M446" s="209"/>
      <c r="N446" s="210"/>
      <c r="O446" s="210"/>
      <c r="P446" s="210"/>
      <c r="Q446" s="210"/>
      <c r="R446" s="210"/>
      <c r="S446" s="210"/>
      <c r="T446" s="211"/>
      <c r="AT446" s="212" t="s">
        <v>137</v>
      </c>
      <c r="AU446" s="212" t="s">
        <v>77</v>
      </c>
      <c r="AV446" s="11" t="s">
        <v>134</v>
      </c>
      <c r="AW446" s="11" t="s">
        <v>139</v>
      </c>
      <c r="AX446" s="11" t="s">
        <v>77</v>
      </c>
      <c r="AY446" s="212" t="s">
        <v>128</v>
      </c>
    </row>
    <row r="447" spans="2:65" s="1" customFormat="1" ht="16.5" customHeight="1">
      <c r="B447" s="39"/>
      <c r="C447" s="177" t="s">
        <v>577</v>
      </c>
      <c r="D447" s="177" t="s">
        <v>129</v>
      </c>
      <c r="E447" s="178" t="s">
        <v>578</v>
      </c>
      <c r="F447" s="179" t="s">
        <v>579</v>
      </c>
      <c r="G447" s="180" t="s">
        <v>580</v>
      </c>
      <c r="H447" s="181">
        <v>0.67200000000000004</v>
      </c>
      <c r="I447" s="182"/>
      <c r="J447" s="183">
        <f>ROUND(I447*H447,2)</f>
        <v>0</v>
      </c>
      <c r="K447" s="179" t="s">
        <v>133</v>
      </c>
      <c r="L447" s="59"/>
      <c r="M447" s="184" t="s">
        <v>21</v>
      </c>
      <c r="N447" s="185" t="s">
        <v>41</v>
      </c>
      <c r="O447" s="40"/>
      <c r="P447" s="186">
        <f>O447*H447</f>
        <v>0</v>
      </c>
      <c r="Q447" s="186">
        <v>0</v>
      </c>
      <c r="R447" s="186">
        <f>Q447*H447</f>
        <v>0</v>
      </c>
      <c r="S447" s="186">
        <v>0</v>
      </c>
      <c r="T447" s="187">
        <f>S447*H447</f>
        <v>0</v>
      </c>
      <c r="AR447" s="22" t="s">
        <v>134</v>
      </c>
      <c r="AT447" s="22" t="s">
        <v>129</v>
      </c>
      <c r="AU447" s="22" t="s">
        <v>77</v>
      </c>
      <c r="AY447" s="22" t="s">
        <v>128</v>
      </c>
      <c r="BE447" s="188">
        <f>IF(N447="základní",J447,0)</f>
        <v>0</v>
      </c>
      <c r="BF447" s="188">
        <f>IF(N447="snížená",J447,0)</f>
        <v>0</v>
      </c>
      <c r="BG447" s="188">
        <f>IF(N447="zákl. přenesená",J447,0)</f>
        <v>0</v>
      </c>
      <c r="BH447" s="188">
        <f>IF(N447="sníž. přenesená",J447,0)</f>
        <v>0</v>
      </c>
      <c r="BI447" s="188">
        <f>IF(N447="nulová",J447,0)</f>
        <v>0</v>
      </c>
      <c r="BJ447" s="22" t="s">
        <v>77</v>
      </c>
      <c r="BK447" s="188">
        <f>ROUND(I447*H447,2)</f>
        <v>0</v>
      </c>
      <c r="BL447" s="22" t="s">
        <v>134</v>
      </c>
      <c r="BM447" s="22" t="s">
        <v>581</v>
      </c>
    </row>
    <row r="448" spans="2:65" s="1" customFormat="1" ht="16.5" customHeight="1">
      <c r="B448" s="39"/>
      <c r="C448" s="177" t="s">
        <v>396</v>
      </c>
      <c r="D448" s="177" t="s">
        <v>129</v>
      </c>
      <c r="E448" s="178" t="s">
        <v>582</v>
      </c>
      <c r="F448" s="179" t="s">
        <v>583</v>
      </c>
      <c r="G448" s="180" t="s">
        <v>580</v>
      </c>
      <c r="H448" s="181">
        <v>0.67200000000000004</v>
      </c>
      <c r="I448" s="182"/>
      <c r="J448" s="183">
        <f>ROUND(I448*H448,2)</f>
        <v>0</v>
      </c>
      <c r="K448" s="179" t="s">
        <v>133</v>
      </c>
      <c r="L448" s="59"/>
      <c r="M448" s="184" t="s">
        <v>21</v>
      </c>
      <c r="N448" s="185" t="s">
        <v>41</v>
      </c>
      <c r="O448" s="40"/>
      <c r="P448" s="186">
        <f>O448*H448</f>
        <v>0</v>
      </c>
      <c r="Q448" s="186">
        <v>0</v>
      </c>
      <c r="R448" s="186">
        <f>Q448*H448</f>
        <v>0</v>
      </c>
      <c r="S448" s="186">
        <v>0</v>
      </c>
      <c r="T448" s="187">
        <f>S448*H448</f>
        <v>0</v>
      </c>
      <c r="AR448" s="22" t="s">
        <v>134</v>
      </c>
      <c r="AT448" s="22" t="s">
        <v>129</v>
      </c>
      <c r="AU448" s="22" t="s">
        <v>77</v>
      </c>
      <c r="AY448" s="22" t="s">
        <v>128</v>
      </c>
      <c r="BE448" s="188">
        <f>IF(N448="základní",J448,0)</f>
        <v>0</v>
      </c>
      <c r="BF448" s="188">
        <f>IF(N448="snížená",J448,0)</f>
        <v>0</v>
      </c>
      <c r="BG448" s="188">
        <f>IF(N448="zákl. přenesená",J448,0)</f>
        <v>0</v>
      </c>
      <c r="BH448" s="188">
        <f>IF(N448="sníž. přenesená",J448,0)</f>
        <v>0</v>
      </c>
      <c r="BI448" s="188">
        <f>IF(N448="nulová",J448,0)</f>
        <v>0</v>
      </c>
      <c r="BJ448" s="22" t="s">
        <v>77</v>
      </c>
      <c r="BK448" s="188">
        <f>ROUND(I448*H448,2)</f>
        <v>0</v>
      </c>
      <c r="BL448" s="22" t="s">
        <v>134</v>
      </c>
      <c r="BM448" s="22" t="s">
        <v>584</v>
      </c>
    </row>
    <row r="449" spans="2:65" s="1" customFormat="1" ht="16.5" customHeight="1">
      <c r="B449" s="39"/>
      <c r="C449" s="177" t="s">
        <v>585</v>
      </c>
      <c r="D449" s="177" t="s">
        <v>129</v>
      </c>
      <c r="E449" s="178" t="s">
        <v>586</v>
      </c>
      <c r="F449" s="179" t="s">
        <v>587</v>
      </c>
      <c r="G449" s="180" t="s">
        <v>313</v>
      </c>
      <c r="H449" s="181">
        <v>0.17299999999999999</v>
      </c>
      <c r="I449" s="182"/>
      <c r="J449" s="183">
        <f>ROUND(I449*H449,2)</f>
        <v>0</v>
      </c>
      <c r="K449" s="179" t="s">
        <v>133</v>
      </c>
      <c r="L449" s="59"/>
      <c r="M449" s="184" t="s">
        <v>21</v>
      </c>
      <c r="N449" s="185" t="s">
        <v>41</v>
      </c>
      <c r="O449" s="40"/>
      <c r="P449" s="186">
        <f>O449*H449</f>
        <v>0</v>
      </c>
      <c r="Q449" s="186">
        <v>0</v>
      </c>
      <c r="R449" s="186">
        <f>Q449*H449</f>
        <v>0</v>
      </c>
      <c r="S449" s="186">
        <v>0</v>
      </c>
      <c r="T449" s="187">
        <f>S449*H449</f>
        <v>0</v>
      </c>
      <c r="AR449" s="22" t="s">
        <v>134</v>
      </c>
      <c r="AT449" s="22" t="s">
        <v>129</v>
      </c>
      <c r="AU449" s="22" t="s">
        <v>77</v>
      </c>
      <c r="AY449" s="22" t="s">
        <v>128</v>
      </c>
      <c r="BE449" s="188">
        <f>IF(N449="základní",J449,0)</f>
        <v>0</v>
      </c>
      <c r="BF449" s="188">
        <f>IF(N449="snížená",J449,0)</f>
        <v>0</v>
      </c>
      <c r="BG449" s="188">
        <f>IF(N449="zákl. přenesená",J449,0)</f>
        <v>0</v>
      </c>
      <c r="BH449" s="188">
        <f>IF(N449="sníž. přenesená",J449,0)</f>
        <v>0</v>
      </c>
      <c r="BI449" s="188">
        <f>IF(N449="nulová",J449,0)</f>
        <v>0</v>
      </c>
      <c r="BJ449" s="22" t="s">
        <v>77</v>
      </c>
      <c r="BK449" s="188">
        <f>ROUND(I449*H449,2)</f>
        <v>0</v>
      </c>
      <c r="BL449" s="22" t="s">
        <v>134</v>
      </c>
      <c r="BM449" s="22" t="s">
        <v>588</v>
      </c>
    </row>
    <row r="450" spans="2:65" s="9" customFormat="1" ht="37.35" customHeight="1">
      <c r="B450" s="163"/>
      <c r="C450" s="164"/>
      <c r="D450" s="165" t="s">
        <v>69</v>
      </c>
      <c r="E450" s="166" t="s">
        <v>589</v>
      </c>
      <c r="F450" s="166" t="s">
        <v>590</v>
      </c>
      <c r="G450" s="164"/>
      <c r="H450" s="164"/>
      <c r="I450" s="167"/>
      <c r="J450" s="168">
        <f>BK450</f>
        <v>0</v>
      </c>
      <c r="K450" s="164"/>
      <c r="L450" s="169"/>
      <c r="M450" s="170"/>
      <c r="N450" s="171"/>
      <c r="O450" s="171"/>
      <c r="P450" s="172">
        <f>SUM(P451:P483)</f>
        <v>0</v>
      </c>
      <c r="Q450" s="171"/>
      <c r="R450" s="172">
        <f>SUM(R451:R483)</f>
        <v>0</v>
      </c>
      <c r="S450" s="171"/>
      <c r="T450" s="173">
        <f>SUM(T451:T483)</f>
        <v>0</v>
      </c>
      <c r="AR450" s="174" t="s">
        <v>77</v>
      </c>
      <c r="AT450" s="175" t="s">
        <v>69</v>
      </c>
      <c r="AU450" s="175" t="s">
        <v>70</v>
      </c>
      <c r="AY450" s="174" t="s">
        <v>128</v>
      </c>
      <c r="BK450" s="176">
        <f>SUM(BK451:BK483)</f>
        <v>0</v>
      </c>
    </row>
    <row r="451" spans="2:65" s="1" customFormat="1" ht="25.5" customHeight="1">
      <c r="B451" s="39"/>
      <c r="C451" s="177" t="s">
        <v>404</v>
      </c>
      <c r="D451" s="177" t="s">
        <v>129</v>
      </c>
      <c r="E451" s="178" t="s">
        <v>490</v>
      </c>
      <c r="F451" s="179" t="s">
        <v>491</v>
      </c>
      <c r="G451" s="180" t="s">
        <v>132</v>
      </c>
      <c r="H451" s="181">
        <v>180.15</v>
      </c>
      <c r="I451" s="182"/>
      <c r="J451" s="183">
        <f>ROUND(I451*H451,2)</f>
        <v>0</v>
      </c>
      <c r="K451" s="179" t="s">
        <v>133</v>
      </c>
      <c r="L451" s="59"/>
      <c r="M451" s="184" t="s">
        <v>21</v>
      </c>
      <c r="N451" s="185" t="s">
        <v>41</v>
      </c>
      <c r="O451" s="40"/>
      <c r="P451" s="186">
        <f>O451*H451</f>
        <v>0</v>
      </c>
      <c r="Q451" s="186">
        <v>0</v>
      </c>
      <c r="R451" s="186">
        <f>Q451*H451</f>
        <v>0</v>
      </c>
      <c r="S451" s="186">
        <v>0</v>
      </c>
      <c r="T451" s="187">
        <f>S451*H451</f>
        <v>0</v>
      </c>
      <c r="AR451" s="22" t="s">
        <v>134</v>
      </c>
      <c r="AT451" s="22" t="s">
        <v>129</v>
      </c>
      <c r="AU451" s="22" t="s">
        <v>77</v>
      </c>
      <c r="AY451" s="22" t="s">
        <v>128</v>
      </c>
      <c r="BE451" s="188">
        <f>IF(N451="základní",J451,0)</f>
        <v>0</v>
      </c>
      <c r="BF451" s="188">
        <f>IF(N451="snížená",J451,0)</f>
        <v>0</v>
      </c>
      <c r="BG451" s="188">
        <f>IF(N451="zákl. přenesená",J451,0)</f>
        <v>0</v>
      </c>
      <c r="BH451" s="188">
        <f>IF(N451="sníž. přenesená",J451,0)</f>
        <v>0</v>
      </c>
      <c r="BI451" s="188">
        <f>IF(N451="nulová",J451,0)</f>
        <v>0</v>
      </c>
      <c r="BJ451" s="22" t="s">
        <v>77</v>
      </c>
      <c r="BK451" s="188">
        <f>ROUND(I451*H451,2)</f>
        <v>0</v>
      </c>
      <c r="BL451" s="22" t="s">
        <v>134</v>
      </c>
      <c r="BM451" s="22" t="s">
        <v>591</v>
      </c>
    </row>
    <row r="452" spans="2:65" s="10" customFormat="1" ht="13.5">
      <c r="B452" s="192"/>
      <c r="C452" s="193"/>
      <c r="D452" s="189" t="s">
        <v>137</v>
      </c>
      <c r="E452" s="194" t="s">
        <v>21</v>
      </c>
      <c r="F452" s="195" t="s">
        <v>142</v>
      </c>
      <c r="G452" s="193"/>
      <c r="H452" s="194" t="s">
        <v>21</v>
      </c>
      <c r="I452" s="196"/>
      <c r="J452" s="193"/>
      <c r="K452" s="193"/>
      <c r="L452" s="197"/>
      <c r="M452" s="198"/>
      <c r="N452" s="199"/>
      <c r="O452" s="199"/>
      <c r="P452" s="199"/>
      <c r="Q452" s="199"/>
      <c r="R452" s="199"/>
      <c r="S452" s="199"/>
      <c r="T452" s="200"/>
      <c r="AT452" s="201" t="s">
        <v>137</v>
      </c>
      <c r="AU452" s="201" t="s">
        <v>77</v>
      </c>
      <c r="AV452" s="10" t="s">
        <v>77</v>
      </c>
      <c r="AW452" s="10" t="s">
        <v>139</v>
      </c>
      <c r="AX452" s="10" t="s">
        <v>70</v>
      </c>
      <c r="AY452" s="201" t="s">
        <v>128</v>
      </c>
    </row>
    <row r="453" spans="2:65" s="12" customFormat="1" ht="13.5">
      <c r="B453" s="213"/>
      <c r="C453" s="214"/>
      <c r="D453" s="189" t="s">
        <v>137</v>
      </c>
      <c r="E453" s="215" t="s">
        <v>21</v>
      </c>
      <c r="F453" s="216" t="s">
        <v>592</v>
      </c>
      <c r="G453" s="214"/>
      <c r="H453" s="217">
        <v>64.599999999999994</v>
      </c>
      <c r="I453" s="218"/>
      <c r="J453" s="214"/>
      <c r="K453" s="214"/>
      <c r="L453" s="219"/>
      <c r="M453" s="220"/>
      <c r="N453" s="221"/>
      <c r="O453" s="221"/>
      <c r="P453" s="221"/>
      <c r="Q453" s="221"/>
      <c r="R453" s="221"/>
      <c r="S453" s="221"/>
      <c r="T453" s="222"/>
      <c r="AT453" s="223" t="s">
        <v>137</v>
      </c>
      <c r="AU453" s="223" t="s">
        <v>77</v>
      </c>
      <c r="AV453" s="12" t="s">
        <v>79</v>
      </c>
      <c r="AW453" s="12" t="s">
        <v>139</v>
      </c>
      <c r="AX453" s="12" t="s">
        <v>70</v>
      </c>
      <c r="AY453" s="223" t="s">
        <v>128</v>
      </c>
    </row>
    <row r="454" spans="2:65" s="10" customFormat="1" ht="13.5">
      <c r="B454" s="192"/>
      <c r="C454" s="193"/>
      <c r="D454" s="189" t="s">
        <v>137</v>
      </c>
      <c r="E454" s="194" t="s">
        <v>21</v>
      </c>
      <c r="F454" s="195" t="s">
        <v>289</v>
      </c>
      <c r="G454" s="193"/>
      <c r="H454" s="194" t="s">
        <v>21</v>
      </c>
      <c r="I454" s="196"/>
      <c r="J454" s="193"/>
      <c r="K454" s="193"/>
      <c r="L454" s="197"/>
      <c r="M454" s="198"/>
      <c r="N454" s="199"/>
      <c r="O454" s="199"/>
      <c r="P454" s="199"/>
      <c r="Q454" s="199"/>
      <c r="R454" s="199"/>
      <c r="S454" s="199"/>
      <c r="T454" s="200"/>
      <c r="AT454" s="201" t="s">
        <v>137</v>
      </c>
      <c r="AU454" s="201" t="s">
        <v>77</v>
      </c>
      <c r="AV454" s="10" t="s">
        <v>77</v>
      </c>
      <c r="AW454" s="10" t="s">
        <v>139</v>
      </c>
      <c r="AX454" s="10" t="s">
        <v>70</v>
      </c>
      <c r="AY454" s="201" t="s">
        <v>128</v>
      </c>
    </row>
    <row r="455" spans="2:65" s="12" customFormat="1" ht="13.5">
      <c r="B455" s="213"/>
      <c r="C455" s="214"/>
      <c r="D455" s="189" t="s">
        <v>137</v>
      </c>
      <c r="E455" s="215" t="s">
        <v>21</v>
      </c>
      <c r="F455" s="216" t="s">
        <v>593</v>
      </c>
      <c r="G455" s="214"/>
      <c r="H455" s="217">
        <v>26.7</v>
      </c>
      <c r="I455" s="218"/>
      <c r="J455" s="214"/>
      <c r="K455" s="214"/>
      <c r="L455" s="219"/>
      <c r="M455" s="220"/>
      <c r="N455" s="221"/>
      <c r="O455" s="221"/>
      <c r="P455" s="221"/>
      <c r="Q455" s="221"/>
      <c r="R455" s="221"/>
      <c r="S455" s="221"/>
      <c r="T455" s="222"/>
      <c r="AT455" s="223" t="s">
        <v>137</v>
      </c>
      <c r="AU455" s="223" t="s">
        <v>77</v>
      </c>
      <c r="AV455" s="12" t="s">
        <v>79</v>
      </c>
      <c r="AW455" s="12" t="s">
        <v>139</v>
      </c>
      <c r="AX455" s="12" t="s">
        <v>70</v>
      </c>
      <c r="AY455" s="223" t="s">
        <v>128</v>
      </c>
    </row>
    <row r="456" spans="2:65" s="12" customFormat="1" ht="13.5">
      <c r="B456" s="213"/>
      <c r="C456" s="214"/>
      <c r="D456" s="189" t="s">
        <v>137</v>
      </c>
      <c r="E456" s="215" t="s">
        <v>21</v>
      </c>
      <c r="F456" s="216" t="s">
        <v>594</v>
      </c>
      <c r="G456" s="214"/>
      <c r="H456" s="217">
        <v>4.4000000000000004</v>
      </c>
      <c r="I456" s="218"/>
      <c r="J456" s="214"/>
      <c r="K456" s="214"/>
      <c r="L456" s="219"/>
      <c r="M456" s="220"/>
      <c r="N456" s="221"/>
      <c r="O456" s="221"/>
      <c r="P456" s="221"/>
      <c r="Q456" s="221"/>
      <c r="R456" s="221"/>
      <c r="S456" s="221"/>
      <c r="T456" s="222"/>
      <c r="AT456" s="223" t="s">
        <v>137</v>
      </c>
      <c r="AU456" s="223" t="s">
        <v>77</v>
      </c>
      <c r="AV456" s="12" t="s">
        <v>79</v>
      </c>
      <c r="AW456" s="12" t="s">
        <v>139</v>
      </c>
      <c r="AX456" s="12" t="s">
        <v>70</v>
      </c>
      <c r="AY456" s="223" t="s">
        <v>128</v>
      </c>
    </row>
    <row r="457" spans="2:65" s="12" customFormat="1" ht="13.5">
      <c r="B457" s="213"/>
      <c r="C457" s="214"/>
      <c r="D457" s="189" t="s">
        <v>137</v>
      </c>
      <c r="E457" s="215" t="s">
        <v>21</v>
      </c>
      <c r="F457" s="216" t="s">
        <v>595</v>
      </c>
      <c r="G457" s="214"/>
      <c r="H457" s="217">
        <v>32</v>
      </c>
      <c r="I457" s="218"/>
      <c r="J457" s="214"/>
      <c r="K457" s="214"/>
      <c r="L457" s="219"/>
      <c r="M457" s="220"/>
      <c r="N457" s="221"/>
      <c r="O457" s="221"/>
      <c r="P457" s="221"/>
      <c r="Q457" s="221"/>
      <c r="R457" s="221"/>
      <c r="S457" s="221"/>
      <c r="T457" s="222"/>
      <c r="AT457" s="223" t="s">
        <v>137</v>
      </c>
      <c r="AU457" s="223" t="s">
        <v>77</v>
      </c>
      <c r="AV457" s="12" t="s">
        <v>79</v>
      </c>
      <c r="AW457" s="12" t="s">
        <v>139</v>
      </c>
      <c r="AX457" s="12" t="s">
        <v>70</v>
      </c>
      <c r="AY457" s="223" t="s">
        <v>128</v>
      </c>
    </row>
    <row r="458" spans="2:65" s="12" customFormat="1" ht="13.5">
      <c r="B458" s="213"/>
      <c r="C458" s="214"/>
      <c r="D458" s="189" t="s">
        <v>137</v>
      </c>
      <c r="E458" s="215" t="s">
        <v>21</v>
      </c>
      <c r="F458" s="216" t="s">
        <v>596</v>
      </c>
      <c r="G458" s="214"/>
      <c r="H458" s="217">
        <v>32</v>
      </c>
      <c r="I458" s="218"/>
      <c r="J458" s="214"/>
      <c r="K458" s="214"/>
      <c r="L458" s="219"/>
      <c r="M458" s="220"/>
      <c r="N458" s="221"/>
      <c r="O458" s="221"/>
      <c r="P458" s="221"/>
      <c r="Q458" s="221"/>
      <c r="R458" s="221"/>
      <c r="S458" s="221"/>
      <c r="T458" s="222"/>
      <c r="AT458" s="223" t="s">
        <v>137</v>
      </c>
      <c r="AU458" s="223" t="s">
        <v>77</v>
      </c>
      <c r="AV458" s="12" t="s">
        <v>79</v>
      </c>
      <c r="AW458" s="12" t="s">
        <v>139</v>
      </c>
      <c r="AX458" s="12" t="s">
        <v>70</v>
      </c>
      <c r="AY458" s="223" t="s">
        <v>128</v>
      </c>
    </row>
    <row r="459" spans="2:65" s="12" customFormat="1" ht="13.5">
      <c r="B459" s="213"/>
      <c r="C459" s="214"/>
      <c r="D459" s="189" t="s">
        <v>137</v>
      </c>
      <c r="E459" s="215" t="s">
        <v>21</v>
      </c>
      <c r="F459" s="216" t="s">
        <v>597</v>
      </c>
      <c r="G459" s="214"/>
      <c r="H459" s="217">
        <v>10</v>
      </c>
      <c r="I459" s="218"/>
      <c r="J459" s="214"/>
      <c r="K459" s="214"/>
      <c r="L459" s="219"/>
      <c r="M459" s="220"/>
      <c r="N459" s="221"/>
      <c r="O459" s="221"/>
      <c r="P459" s="221"/>
      <c r="Q459" s="221"/>
      <c r="R459" s="221"/>
      <c r="S459" s="221"/>
      <c r="T459" s="222"/>
      <c r="AT459" s="223" t="s">
        <v>137</v>
      </c>
      <c r="AU459" s="223" t="s">
        <v>77</v>
      </c>
      <c r="AV459" s="12" t="s">
        <v>79</v>
      </c>
      <c r="AW459" s="12" t="s">
        <v>139</v>
      </c>
      <c r="AX459" s="12" t="s">
        <v>70</v>
      </c>
      <c r="AY459" s="223" t="s">
        <v>128</v>
      </c>
    </row>
    <row r="460" spans="2:65" s="10" customFormat="1" ht="13.5">
      <c r="B460" s="192"/>
      <c r="C460" s="193"/>
      <c r="D460" s="189" t="s">
        <v>137</v>
      </c>
      <c r="E460" s="194" t="s">
        <v>21</v>
      </c>
      <c r="F460" s="195" t="s">
        <v>598</v>
      </c>
      <c r="G460" s="193"/>
      <c r="H460" s="194" t="s">
        <v>21</v>
      </c>
      <c r="I460" s="196"/>
      <c r="J460" s="193"/>
      <c r="K460" s="193"/>
      <c r="L460" s="197"/>
      <c r="M460" s="198"/>
      <c r="N460" s="199"/>
      <c r="O460" s="199"/>
      <c r="P460" s="199"/>
      <c r="Q460" s="199"/>
      <c r="R460" s="199"/>
      <c r="S460" s="199"/>
      <c r="T460" s="200"/>
      <c r="AT460" s="201" t="s">
        <v>137</v>
      </c>
      <c r="AU460" s="201" t="s">
        <v>77</v>
      </c>
      <c r="AV460" s="10" t="s">
        <v>77</v>
      </c>
      <c r="AW460" s="10" t="s">
        <v>139</v>
      </c>
      <c r="AX460" s="10" t="s">
        <v>70</v>
      </c>
      <c r="AY460" s="201" t="s">
        <v>128</v>
      </c>
    </row>
    <row r="461" spans="2:65" s="12" customFormat="1" ht="13.5">
      <c r="B461" s="213"/>
      <c r="C461" s="214"/>
      <c r="D461" s="189" t="s">
        <v>137</v>
      </c>
      <c r="E461" s="215" t="s">
        <v>21</v>
      </c>
      <c r="F461" s="216" t="s">
        <v>599</v>
      </c>
      <c r="G461" s="214"/>
      <c r="H461" s="217">
        <v>10.45</v>
      </c>
      <c r="I461" s="218"/>
      <c r="J461" s="214"/>
      <c r="K461" s="214"/>
      <c r="L461" s="219"/>
      <c r="M461" s="220"/>
      <c r="N461" s="221"/>
      <c r="O461" s="221"/>
      <c r="P461" s="221"/>
      <c r="Q461" s="221"/>
      <c r="R461" s="221"/>
      <c r="S461" s="221"/>
      <c r="T461" s="222"/>
      <c r="AT461" s="223" t="s">
        <v>137</v>
      </c>
      <c r="AU461" s="223" t="s">
        <v>77</v>
      </c>
      <c r="AV461" s="12" t="s">
        <v>79</v>
      </c>
      <c r="AW461" s="12" t="s">
        <v>139</v>
      </c>
      <c r="AX461" s="12" t="s">
        <v>70</v>
      </c>
      <c r="AY461" s="223" t="s">
        <v>128</v>
      </c>
    </row>
    <row r="462" spans="2:65" s="11" customFormat="1" ht="13.5">
      <c r="B462" s="202"/>
      <c r="C462" s="203"/>
      <c r="D462" s="189" t="s">
        <v>137</v>
      </c>
      <c r="E462" s="204" t="s">
        <v>21</v>
      </c>
      <c r="F462" s="205" t="s">
        <v>141</v>
      </c>
      <c r="G462" s="203"/>
      <c r="H462" s="206">
        <v>180.15</v>
      </c>
      <c r="I462" s="207"/>
      <c r="J462" s="203"/>
      <c r="K462" s="203"/>
      <c r="L462" s="208"/>
      <c r="M462" s="209"/>
      <c r="N462" s="210"/>
      <c r="O462" s="210"/>
      <c r="P462" s="210"/>
      <c r="Q462" s="210"/>
      <c r="R462" s="210"/>
      <c r="S462" s="210"/>
      <c r="T462" s="211"/>
      <c r="AT462" s="212" t="s">
        <v>137</v>
      </c>
      <c r="AU462" s="212" t="s">
        <v>77</v>
      </c>
      <c r="AV462" s="11" t="s">
        <v>134</v>
      </c>
      <c r="AW462" s="11" t="s">
        <v>139</v>
      </c>
      <c r="AX462" s="11" t="s">
        <v>77</v>
      </c>
      <c r="AY462" s="212" t="s">
        <v>128</v>
      </c>
    </row>
    <row r="463" spans="2:65" s="1" customFormat="1" ht="16.5" customHeight="1">
      <c r="B463" s="39"/>
      <c r="C463" s="177" t="s">
        <v>600</v>
      </c>
      <c r="D463" s="177" t="s">
        <v>129</v>
      </c>
      <c r="E463" s="178" t="s">
        <v>601</v>
      </c>
      <c r="F463" s="179" t="s">
        <v>602</v>
      </c>
      <c r="G463" s="180" t="s">
        <v>170</v>
      </c>
      <c r="H463" s="181">
        <v>86.224000000000004</v>
      </c>
      <c r="I463" s="182"/>
      <c r="J463" s="183">
        <f>ROUND(I463*H463,2)</f>
        <v>0</v>
      </c>
      <c r="K463" s="179" t="s">
        <v>133</v>
      </c>
      <c r="L463" s="59"/>
      <c r="M463" s="184" t="s">
        <v>21</v>
      </c>
      <c r="N463" s="185" t="s">
        <v>41</v>
      </c>
      <c r="O463" s="40"/>
      <c r="P463" s="186">
        <f>O463*H463</f>
        <v>0</v>
      </c>
      <c r="Q463" s="186">
        <v>0</v>
      </c>
      <c r="R463" s="186">
        <f>Q463*H463</f>
        <v>0</v>
      </c>
      <c r="S463" s="186">
        <v>0</v>
      </c>
      <c r="T463" s="187">
        <f>S463*H463</f>
        <v>0</v>
      </c>
      <c r="AR463" s="22" t="s">
        <v>134</v>
      </c>
      <c r="AT463" s="22" t="s">
        <v>129</v>
      </c>
      <c r="AU463" s="22" t="s">
        <v>77</v>
      </c>
      <c r="AY463" s="22" t="s">
        <v>128</v>
      </c>
      <c r="BE463" s="188">
        <f>IF(N463="základní",J463,0)</f>
        <v>0</v>
      </c>
      <c r="BF463" s="188">
        <f>IF(N463="snížená",J463,0)</f>
        <v>0</v>
      </c>
      <c r="BG463" s="188">
        <f>IF(N463="zákl. přenesená",J463,0)</f>
        <v>0</v>
      </c>
      <c r="BH463" s="188">
        <f>IF(N463="sníž. přenesená",J463,0)</f>
        <v>0</v>
      </c>
      <c r="BI463" s="188">
        <f>IF(N463="nulová",J463,0)</f>
        <v>0</v>
      </c>
      <c r="BJ463" s="22" t="s">
        <v>77</v>
      </c>
      <c r="BK463" s="188">
        <f>ROUND(I463*H463,2)</f>
        <v>0</v>
      </c>
      <c r="BL463" s="22" t="s">
        <v>134</v>
      </c>
      <c r="BM463" s="22" t="s">
        <v>603</v>
      </c>
    </row>
    <row r="464" spans="2:65" s="10" customFormat="1" ht="13.5">
      <c r="B464" s="192"/>
      <c r="C464" s="193"/>
      <c r="D464" s="189" t="s">
        <v>137</v>
      </c>
      <c r="E464" s="194" t="s">
        <v>21</v>
      </c>
      <c r="F464" s="195" t="s">
        <v>142</v>
      </c>
      <c r="G464" s="193"/>
      <c r="H464" s="194" t="s">
        <v>21</v>
      </c>
      <c r="I464" s="196"/>
      <c r="J464" s="193"/>
      <c r="K464" s="193"/>
      <c r="L464" s="197"/>
      <c r="M464" s="198"/>
      <c r="N464" s="199"/>
      <c r="O464" s="199"/>
      <c r="P464" s="199"/>
      <c r="Q464" s="199"/>
      <c r="R464" s="199"/>
      <c r="S464" s="199"/>
      <c r="T464" s="200"/>
      <c r="AT464" s="201" t="s">
        <v>137</v>
      </c>
      <c r="AU464" s="201" t="s">
        <v>77</v>
      </c>
      <c r="AV464" s="10" t="s">
        <v>77</v>
      </c>
      <c r="AW464" s="10" t="s">
        <v>139</v>
      </c>
      <c r="AX464" s="10" t="s">
        <v>70</v>
      </c>
      <c r="AY464" s="201" t="s">
        <v>128</v>
      </c>
    </row>
    <row r="465" spans="2:65" s="12" customFormat="1" ht="13.5">
      <c r="B465" s="213"/>
      <c r="C465" s="214"/>
      <c r="D465" s="189" t="s">
        <v>137</v>
      </c>
      <c r="E465" s="215" t="s">
        <v>21</v>
      </c>
      <c r="F465" s="216" t="s">
        <v>282</v>
      </c>
      <c r="G465" s="214"/>
      <c r="H465" s="217">
        <v>12.54</v>
      </c>
      <c r="I465" s="218"/>
      <c r="J465" s="214"/>
      <c r="K465" s="214"/>
      <c r="L465" s="219"/>
      <c r="M465" s="220"/>
      <c r="N465" s="221"/>
      <c r="O465" s="221"/>
      <c r="P465" s="221"/>
      <c r="Q465" s="221"/>
      <c r="R465" s="221"/>
      <c r="S465" s="221"/>
      <c r="T465" s="222"/>
      <c r="AT465" s="223" t="s">
        <v>137</v>
      </c>
      <c r="AU465" s="223" t="s">
        <v>77</v>
      </c>
      <c r="AV465" s="12" t="s">
        <v>79</v>
      </c>
      <c r="AW465" s="12" t="s">
        <v>139</v>
      </c>
      <c r="AX465" s="12" t="s">
        <v>70</v>
      </c>
      <c r="AY465" s="223" t="s">
        <v>128</v>
      </c>
    </row>
    <row r="466" spans="2:65" s="10" customFormat="1" ht="13.5">
      <c r="B466" s="192"/>
      <c r="C466" s="193"/>
      <c r="D466" s="189" t="s">
        <v>137</v>
      </c>
      <c r="E466" s="194" t="s">
        <v>21</v>
      </c>
      <c r="F466" s="195" t="s">
        <v>144</v>
      </c>
      <c r="G466" s="193"/>
      <c r="H466" s="194" t="s">
        <v>21</v>
      </c>
      <c r="I466" s="196"/>
      <c r="J466" s="193"/>
      <c r="K466" s="193"/>
      <c r="L466" s="197"/>
      <c r="M466" s="198"/>
      <c r="N466" s="199"/>
      <c r="O466" s="199"/>
      <c r="P466" s="199"/>
      <c r="Q466" s="199"/>
      <c r="R466" s="199"/>
      <c r="S466" s="199"/>
      <c r="T466" s="200"/>
      <c r="AT466" s="201" t="s">
        <v>137</v>
      </c>
      <c r="AU466" s="201" t="s">
        <v>77</v>
      </c>
      <c r="AV466" s="10" t="s">
        <v>77</v>
      </c>
      <c r="AW466" s="10" t="s">
        <v>139</v>
      </c>
      <c r="AX466" s="10" t="s">
        <v>70</v>
      </c>
      <c r="AY466" s="201" t="s">
        <v>128</v>
      </c>
    </row>
    <row r="467" spans="2:65" s="12" customFormat="1" ht="13.5">
      <c r="B467" s="213"/>
      <c r="C467" s="214"/>
      <c r="D467" s="189" t="s">
        <v>137</v>
      </c>
      <c r="E467" s="215" t="s">
        <v>21</v>
      </c>
      <c r="F467" s="216" t="s">
        <v>604</v>
      </c>
      <c r="G467" s="214"/>
      <c r="H467" s="217">
        <v>37.664999999999999</v>
      </c>
      <c r="I467" s="218"/>
      <c r="J467" s="214"/>
      <c r="K467" s="214"/>
      <c r="L467" s="219"/>
      <c r="M467" s="220"/>
      <c r="N467" s="221"/>
      <c r="O467" s="221"/>
      <c r="P467" s="221"/>
      <c r="Q467" s="221"/>
      <c r="R467" s="221"/>
      <c r="S467" s="221"/>
      <c r="T467" s="222"/>
      <c r="AT467" s="223" t="s">
        <v>137</v>
      </c>
      <c r="AU467" s="223" t="s">
        <v>77</v>
      </c>
      <c r="AV467" s="12" t="s">
        <v>79</v>
      </c>
      <c r="AW467" s="12" t="s">
        <v>139</v>
      </c>
      <c r="AX467" s="12" t="s">
        <v>70</v>
      </c>
      <c r="AY467" s="223" t="s">
        <v>128</v>
      </c>
    </row>
    <row r="468" spans="2:65" s="12" customFormat="1" ht="13.5">
      <c r="B468" s="213"/>
      <c r="C468" s="214"/>
      <c r="D468" s="189" t="s">
        <v>137</v>
      </c>
      <c r="E468" s="215" t="s">
        <v>21</v>
      </c>
      <c r="F468" s="216" t="s">
        <v>605</v>
      </c>
      <c r="G468" s="214"/>
      <c r="H468" s="217">
        <v>1.17</v>
      </c>
      <c r="I468" s="218"/>
      <c r="J468" s="214"/>
      <c r="K468" s="214"/>
      <c r="L468" s="219"/>
      <c r="M468" s="220"/>
      <c r="N468" s="221"/>
      <c r="O468" s="221"/>
      <c r="P468" s="221"/>
      <c r="Q468" s="221"/>
      <c r="R468" s="221"/>
      <c r="S468" s="221"/>
      <c r="T468" s="222"/>
      <c r="AT468" s="223" t="s">
        <v>137</v>
      </c>
      <c r="AU468" s="223" t="s">
        <v>77</v>
      </c>
      <c r="AV468" s="12" t="s">
        <v>79</v>
      </c>
      <c r="AW468" s="12" t="s">
        <v>139</v>
      </c>
      <c r="AX468" s="12" t="s">
        <v>70</v>
      </c>
      <c r="AY468" s="223" t="s">
        <v>128</v>
      </c>
    </row>
    <row r="469" spans="2:65" s="12" customFormat="1" ht="13.5">
      <c r="B469" s="213"/>
      <c r="C469" s="214"/>
      <c r="D469" s="189" t="s">
        <v>137</v>
      </c>
      <c r="E469" s="215" t="s">
        <v>21</v>
      </c>
      <c r="F469" s="216" t="s">
        <v>294</v>
      </c>
      <c r="G469" s="214"/>
      <c r="H469" s="217">
        <v>12</v>
      </c>
      <c r="I469" s="218"/>
      <c r="J469" s="214"/>
      <c r="K469" s="214"/>
      <c r="L469" s="219"/>
      <c r="M469" s="220"/>
      <c r="N469" s="221"/>
      <c r="O469" s="221"/>
      <c r="P469" s="221"/>
      <c r="Q469" s="221"/>
      <c r="R469" s="221"/>
      <c r="S469" s="221"/>
      <c r="T469" s="222"/>
      <c r="AT469" s="223" t="s">
        <v>137</v>
      </c>
      <c r="AU469" s="223" t="s">
        <v>77</v>
      </c>
      <c r="AV469" s="12" t="s">
        <v>79</v>
      </c>
      <c r="AW469" s="12" t="s">
        <v>139</v>
      </c>
      <c r="AX469" s="12" t="s">
        <v>70</v>
      </c>
      <c r="AY469" s="223" t="s">
        <v>128</v>
      </c>
    </row>
    <row r="470" spans="2:65" s="12" customFormat="1" ht="13.5">
      <c r="B470" s="213"/>
      <c r="C470" s="214"/>
      <c r="D470" s="189" t="s">
        <v>137</v>
      </c>
      <c r="E470" s="215" t="s">
        <v>21</v>
      </c>
      <c r="F470" s="216" t="s">
        <v>295</v>
      </c>
      <c r="G470" s="214"/>
      <c r="H470" s="217">
        <v>12</v>
      </c>
      <c r="I470" s="218"/>
      <c r="J470" s="214"/>
      <c r="K470" s="214"/>
      <c r="L470" s="219"/>
      <c r="M470" s="220"/>
      <c r="N470" s="221"/>
      <c r="O470" s="221"/>
      <c r="P470" s="221"/>
      <c r="Q470" s="221"/>
      <c r="R470" s="221"/>
      <c r="S470" s="221"/>
      <c r="T470" s="222"/>
      <c r="AT470" s="223" t="s">
        <v>137</v>
      </c>
      <c r="AU470" s="223" t="s">
        <v>77</v>
      </c>
      <c r="AV470" s="12" t="s">
        <v>79</v>
      </c>
      <c r="AW470" s="12" t="s">
        <v>139</v>
      </c>
      <c r="AX470" s="12" t="s">
        <v>70</v>
      </c>
      <c r="AY470" s="223" t="s">
        <v>128</v>
      </c>
    </row>
    <row r="471" spans="2:65" s="12" customFormat="1" ht="13.5">
      <c r="B471" s="213"/>
      <c r="C471" s="214"/>
      <c r="D471" s="189" t="s">
        <v>137</v>
      </c>
      <c r="E471" s="215" t="s">
        <v>21</v>
      </c>
      <c r="F471" s="216" t="s">
        <v>606</v>
      </c>
      <c r="G471" s="214"/>
      <c r="H471" s="217">
        <v>6.09</v>
      </c>
      <c r="I471" s="218"/>
      <c r="J471" s="214"/>
      <c r="K471" s="214"/>
      <c r="L471" s="219"/>
      <c r="M471" s="220"/>
      <c r="N471" s="221"/>
      <c r="O471" s="221"/>
      <c r="P471" s="221"/>
      <c r="Q471" s="221"/>
      <c r="R471" s="221"/>
      <c r="S471" s="221"/>
      <c r="T471" s="222"/>
      <c r="AT471" s="223" t="s">
        <v>137</v>
      </c>
      <c r="AU471" s="223" t="s">
        <v>77</v>
      </c>
      <c r="AV471" s="12" t="s">
        <v>79</v>
      </c>
      <c r="AW471" s="12" t="s">
        <v>139</v>
      </c>
      <c r="AX471" s="12" t="s">
        <v>70</v>
      </c>
      <c r="AY471" s="223" t="s">
        <v>128</v>
      </c>
    </row>
    <row r="472" spans="2:65" s="10" customFormat="1" ht="13.5">
      <c r="B472" s="192"/>
      <c r="C472" s="193"/>
      <c r="D472" s="189" t="s">
        <v>137</v>
      </c>
      <c r="E472" s="194" t="s">
        <v>21</v>
      </c>
      <c r="F472" s="195" t="s">
        <v>150</v>
      </c>
      <c r="G472" s="193"/>
      <c r="H472" s="194" t="s">
        <v>21</v>
      </c>
      <c r="I472" s="196"/>
      <c r="J472" s="193"/>
      <c r="K472" s="193"/>
      <c r="L472" s="197"/>
      <c r="M472" s="198"/>
      <c r="N472" s="199"/>
      <c r="O472" s="199"/>
      <c r="P472" s="199"/>
      <c r="Q472" s="199"/>
      <c r="R472" s="199"/>
      <c r="S472" s="199"/>
      <c r="T472" s="200"/>
      <c r="AT472" s="201" t="s">
        <v>137</v>
      </c>
      <c r="AU472" s="201" t="s">
        <v>77</v>
      </c>
      <c r="AV472" s="10" t="s">
        <v>77</v>
      </c>
      <c r="AW472" s="10" t="s">
        <v>139</v>
      </c>
      <c r="AX472" s="10" t="s">
        <v>70</v>
      </c>
      <c r="AY472" s="201" t="s">
        <v>128</v>
      </c>
    </row>
    <row r="473" spans="2:65" s="12" customFormat="1" ht="13.5">
      <c r="B473" s="213"/>
      <c r="C473" s="214"/>
      <c r="D473" s="189" t="s">
        <v>137</v>
      </c>
      <c r="E473" s="215" t="s">
        <v>21</v>
      </c>
      <c r="F473" s="216" t="s">
        <v>607</v>
      </c>
      <c r="G473" s="214"/>
      <c r="H473" s="217">
        <v>4.75875</v>
      </c>
      <c r="I473" s="218"/>
      <c r="J473" s="214"/>
      <c r="K473" s="214"/>
      <c r="L473" s="219"/>
      <c r="M473" s="220"/>
      <c r="N473" s="221"/>
      <c r="O473" s="221"/>
      <c r="P473" s="221"/>
      <c r="Q473" s="221"/>
      <c r="R473" s="221"/>
      <c r="S473" s="221"/>
      <c r="T473" s="222"/>
      <c r="AT473" s="223" t="s">
        <v>137</v>
      </c>
      <c r="AU473" s="223" t="s">
        <v>77</v>
      </c>
      <c r="AV473" s="12" t="s">
        <v>79</v>
      </c>
      <c r="AW473" s="12" t="s">
        <v>139</v>
      </c>
      <c r="AX473" s="12" t="s">
        <v>70</v>
      </c>
      <c r="AY473" s="223" t="s">
        <v>128</v>
      </c>
    </row>
    <row r="474" spans="2:65" s="11" customFormat="1" ht="13.5">
      <c r="B474" s="202"/>
      <c r="C474" s="203"/>
      <c r="D474" s="189" t="s">
        <v>137</v>
      </c>
      <c r="E474" s="204" t="s">
        <v>21</v>
      </c>
      <c r="F474" s="205" t="s">
        <v>141</v>
      </c>
      <c r="G474" s="203"/>
      <c r="H474" s="206">
        <v>86.223749999999995</v>
      </c>
      <c r="I474" s="207"/>
      <c r="J474" s="203"/>
      <c r="K474" s="203"/>
      <c r="L474" s="208"/>
      <c r="M474" s="209"/>
      <c r="N474" s="210"/>
      <c r="O474" s="210"/>
      <c r="P474" s="210"/>
      <c r="Q474" s="210"/>
      <c r="R474" s="210"/>
      <c r="S474" s="210"/>
      <c r="T474" s="211"/>
      <c r="AT474" s="212" t="s">
        <v>137</v>
      </c>
      <c r="AU474" s="212" t="s">
        <v>77</v>
      </c>
      <c r="AV474" s="11" t="s">
        <v>134</v>
      </c>
      <c r="AW474" s="11" t="s">
        <v>139</v>
      </c>
      <c r="AX474" s="11" t="s">
        <v>77</v>
      </c>
      <c r="AY474" s="212" t="s">
        <v>128</v>
      </c>
    </row>
    <row r="475" spans="2:65" s="1" customFormat="1" ht="267.75" customHeight="1">
      <c r="B475" s="39"/>
      <c r="C475" s="177" t="s">
        <v>414</v>
      </c>
      <c r="D475" s="177" t="s">
        <v>129</v>
      </c>
      <c r="E475" s="178" t="s">
        <v>589</v>
      </c>
      <c r="F475" s="179" t="s">
        <v>608</v>
      </c>
      <c r="G475" s="180" t="s">
        <v>254</v>
      </c>
      <c r="H475" s="181">
        <v>19</v>
      </c>
      <c r="I475" s="182"/>
      <c r="J475" s="183">
        <f>ROUND(I475*H475,2)</f>
        <v>0</v>
      </c>
      <c r="K475" s="179" t="s">
        <v>246</v>
      </c>
      <c r="L475" s="59"/>
      <c r="M475" s="184" t="s">
        <v>21</v>
      </c>
      <c r="N475" s="185" t="s">
        <v>41</v>
      </c>
      <c r="O475" s="40"/>
      <c r="P475" s="186">
        <f>O475*H475</f>
        <v>0</v>
      </c>
      <c r="Q475" s="186">
        <v>0</v>
      </c>
      <c r="R475" s="186">
        <f>Q475*H475</f>
        <v>0</v>
      </c>
      <c r="S475" s="186">
        <v>0</v>
      </c>
      <c r="T475" s="187">
        <f>S475*H475</f>
        <v>0</v>
      </c>
      <c r="AR475" s="22" t="s">
        <v>134</v>
      </c>
      <c r="AT475" s="22" t="s">
        <v>129</v>
      </c>
      <c r="AU475" s="22" t="s">
        <v>77</v>
      </c>
      <c r="AY475" s="22" t="s">
        <v>128</v>
      </c>
      <c r="BE475" s="188">
        <f>IF(N475="základní",J475,0)</f>
        <v>0</v>
      </c>
      <c r="BF475" s="188">
        <f>IF(N475="snížená",J475,0)</f>
        <v>0</v>
      </c>
      <c r="BG475" s="188">
        <f>IF(N475="zákl. přenesená",J475,0)</f>
        <v>0</v>
      </c>
      <c r="BH475" s="188">
        <f>IF(N475="sníž. přenesená",J475,0)</f>
        <v>0</v>
      </c>
      <c r="BI475" s="188">
        <f>IF(N475="nulová",J475,0)</f>
        <v>0</v>
      </c>
      <c r="BJ475" s="22" t="s">
        <v>77</v>
      </c>
      <c r="BK475" s="188">
        <f>ROUND(I475*H475,2)</f>
        <v>0</v>
      </c>
      <c r="BL475" s="22" t="s">
        <v>134</v>
      </c>
      <c r="BM475" s="22" t="s">
        <v>609</v>
      </c>
    </row>
    <row r="476" spans="2:65" s="1" customFormat="1" ht="267.75" customHeight="1">
      <c r="B476" s="39"/>
      <c r="C476" s="177" t="s">
        <v>610</v>
      </c>
      <c r="D476" s="177" t="s">
        <v>129</v>
      </c>
      <c r="E476" s="178" t="s">
        <v>611</v>
      </c>
      <c r="F476" s="179" t="s">
        <v>612</v>
      </c>
      <c r="G476" s="180" t="s">
        <v>254</v>
      </c>
      <c r="H476" s="181">
        <v>1</v>
      </c>
      <c r="I476" s="182"/>
      <c r="J476" s="183">
        <f>ROUND(I476*H476,2)</f>
        <v>0</v>
      </c>
      <c r="K476" s="179" t="s">
        <v>246</v>
      </c>
      <c r="L476" s="59"/>
      <c r="M476" s="184" t="s">
        <v>21</v>
      </c>
      <c r="N476" s="185" t="s">
        <v>41</v>
      </c>
      <c r="O476" s="40"/>
      <c r="P476" s="186">
        <f>O476*H476</f>
        <v>0</v>
      </c>
      <c r="Q476" s="186">
        <v>0</v>
      </c>
      <c r="R476" s="186">
        <f>Q476*H476</f>
        <v>0</v>
      </c>
      <c r="S476" s="186">
        <v>0</v>
      </c>
      <c r="T476" s="187">
        <f>S476*H476</f>
        <v>0</v>
      </c>
      <c r="AR476" s="22" t="s">
        <v>134</v>
      </c>
      <c r="AT476" s="22" t="s">
        <v>129</v>
      </c>
      <c r="AU476" s="22" t="s">
        <v>77</v>
      </c>
      <c r="AY476" s="22" t="s">
        <v>128</v>
      </c>
      <c r="BE476" s="188">
        <f>IF(N476="základní",J476,0)</f>
        <v>0</v>
      </c>
      <c r="BF476" s="188">
        <f>IF(N476="snížená",J476,0)</f>
        <v>0</v>
      </c>
      <c r="BG476" s="188">
        <f>IF(N476="zákl. přenesená",J476,0)</f>
        <v>0</v>
      </c>
      <c r="BH476" s="188">
        <f>IF(N476="sníž. přenesená",J476,0)</f>
        <v>0</v>
      </c>
      <c r="BI476" s="188">
        <f>IF(N476="nulová",J476,0)</f>
        <v>0</v>
      </c>
      <c r="BJ476" s="22" t="s">
        <v>77</v>
      </c>
      <c r="BK476" s="188">
        <f>ROUND(I476*H476,2)</f>
        <v>0</v>
      </c>
      <c r="BL476" s="22" t="s">
        <v>134</v>
      </c>
      <c r="BM476" s="22" t="s">
        <v>613</v>
      </c>
    </row>
    <row r="477" spans="2:65" s="1" customFormat="1" ht="280.5" customHeight="1">
      <c r="B477" s="39"/>
      <c r="C477" s="177" t="s">
        <v>431</v>
      </c>
      <c r="D477" s="177" t="s">
        <v>129</v>
      </c>
      <c r="E477" s="178" t="s">
        <v>614</v>
      </c>
      <c r="F477" s="179" t="s">
        <v>615</v>
      </c>
      <c r="G477" s="180" t="s">
        <v>254</v>
      </c>
      <c r="H477" s="181">
        <v>10</v>
      </c>
      <c r="I477" s="182"/>
      <c r="J477" s="183">
        <f>ROUND(I477*H477,2)</f>
        <v>0</v>
      </c>
      <c r="K477" s="179" t="s">
        <v>246</v>
      </c>
      <c r="L477" s="59"/>
      <c r="M477" s="184" t="s">
        <v>21</v>
      </c>
      <c r="N477" s="185" t="s">
        <v>41</v>
      </c>
      <c r="O477" s="40"/>
      <c r="P477" s="186">
        <f>O477*H477</f>
        <v>0</v>
      </c>
      <c r="Q477" s="186">
        <v>0</v>
      </c>
      <c r="R477" s="186">
        <f>Q477*H477</f>
        <v>0</v>
      </c>
      <c r="S477" s="186">
        <v>0</v>
      </c>
      <c r="T477" s="187">
        <f>S477*H477</f>
        <v>0</v>
      </c>
      <c r="AR477" s="22" t="s">
        <v>134</v>
      </c>
      <c r="AT477" s="22" t="s">
        <v>129</v>
      </c>
      <c r="AU477" s="22" t="s">
        <v>77</v>
      </c>
      <c r="AY477" s="22" t="s">
        <v>128</v>
      </c>
      <c r="BE477" s="188">
        <f>IF(N477="základní",J477,0)</f>
        <v>0</v>
      </c>
      <c r="BF477" s="188">
        <f>IF(N477="snížená",J477,0)</f>
        <v>0</v>
      </c>
      <c r="BG477" s="188">
        <f>IF(N477="zákl. přenesená",J477,0)</f>
        <v>0</v>
      </c>
      <c r="BH477" s="188">
        <f>IF(N477="sníž. přenesená",J477,0)</f>
        <v>0</v>
      </c>
      <c r="BI477" s="188">
        <f>IF(N477="nulová",J477,0)</f>
        <v>0</v>
      </c>
      <c r="BJ477" s="22" t="s">
        <v>77</v>
      </c>
      <c r="BK477" s="188">
        <f>ROUND(I477*H477,2)</f>
        <v>0</v>
      </c>
      <c r="BL477" s="22" t="s">
        <v>134</v>
      </c>
      <c r="BM477" s="22" t="s">
        <v>616</v>
      </c>
    </row>
    <row r="478" spans="2:65" s="12" customFormat="1" ht="13.5">
      <c r="B478" s="213"/>
      <c r="C478" s="214"/>
      <c r="D478" s="189" t="s">
        <v>137</v>
      </c>
      <c r="E478" s="215" t="s">
        <v>21</v>
      </c>
      <c r="F478" s="216" t="s">
        <v>617</v>
      </c>
      <c r="G478" s="214"/>
      <c r="H478" s="217">
        <v>10</v>
      </c>
      <c r="I478" s="218"/>
      <c r="J478" s="214"/>
      <c r="K478" s="214"/>
      <c r="L478" s="219"/>
      <c r="M478" s="220"/>
      <c r="N478" s="221"/>
      <c r="O478" s="221"/>
      <c r="P478" s="221"/>
      <c r="Q478" s="221"/>
      <c r="R478" s="221"/>
      <c r="S478" s="221"/>
      <c r="T478" s="222"/>
      <c r="AT478" s="223" t="s">
        <v>137</v>
      </c>
      <c r="AU478" s="223" t="s">
        <v>77</v>
      </c>
      <c r="AV478" s="12" t="s">
        <v>79</v>
      </c>
      <c r="AW478" s="12" t="s">
        <v>139</v>
      </c>
      <c r="AX478" s="12" t="s">
        <v>70</v>
      </c>
      <c r="AY478" s="223" t="s">
        <v>128</v>
      </c>
    </row>
    <row r="479" spans="2:65" s="11" customFormat="1" ht="13.5">
      <c r="B479" s="202"/>
      <c r="C479" s="203"/>
      <c r="D479" s="189" t="s">
        <v>137</v>
      </c>
      <c r="E479" s="204" t="s">
        <v>21</v>
      </c>
      <c r="F479" s="205" t="s">
        <v>141</v>
      </c>
      <c r="G479" s="203"/>
      <c r="H479" s="206">
        <v>10</v>
      </c>
      <c r="I479" s="207"/>
      <c r="J479" s="203"/>
      <c r="K479" s="203"/>
      <c r="L479" s="208"/>
      <c r="M479" s="209"/>
      <c r="N479" s="210"/>
      <c r="O479" s="210"/>
      <c r="P479" s="210"/>
      <c r="Q479" s="210"/>
      <c r="R479" s="210"/>
      <c r="S479" s="210"/>
      <c r="T479" s="211"/>
      <c r="AT479" s="212" t="s">
        <v>137</v>
      </c>
      <c r="AU479" s="212" t="s">
        <v>77</v>
      </c>
      <c r="AV479" s="11" t="s">
        <v>134</v>
      </c>
      <c r="AW479" s="11" t="s">
        <v>139</v>
      </c>
      <c r="AX479" s="11" t="s">
        <v>77</v>
      </c>
      <c r="AY479" s="212" t="s">
        <v>128</v>
      </c>
    </row>
    <row r="480" spans="2:65" s="1" customFormat="1" ht="267.75" customHeight="1">
      <c r="B480" s="39"/>
      <c r="C480" s="177" t="s">
        <v>618</v>
      </c>
      <c r="D480" s="177" t="s">
        <v>129</v>
      </c>
      <c r="E480" s="178" t="s">
        <v>619</v>
      </c>
      <c r="F480" s="179" t="s">
        <v>612</v>
      </c>
      <c r="G480" s="180" t="s">
        <v>254</v>
      </c>
      <c r="H480" s="181">
        <v>1</v>
      </c>
      <c r="I480" s="182"/>
      <c r="J480" s="183">
        <f>ROUND(I480*H480,2)</f>
        <v>0</v>
      </c>
      <c r="K480" s="179" t="s">
        <v>246</v>
      </c>
      <c r="L480" s="59"/>
      <c r="M480" s="184" t="s">
        <v>21</v>
      </c>
      <c r="N480" s="185" t="s">
        <v>41</v>
      </c>
      <c r="O480" s="40"/>
      <c r="P480" s="186">
        <f>O480*H480</f>
        <v>0</v>
      </c>
      <c r="Q480" s="186">
        <v>0</v>
      </c>
      <c r="R480" s="186">
        <f>Q480*H480</f>
        <v>0</v>
      </c>
      <c r="S480" s="186">
        <v>0</v>
      </c>
      <c r="T480" s="187">
        <f>S480*H480</f>
        <v>0</v>
      </c>
      <c r="AR480" s="22" t="s">
        <v>134</v>
      </c>
      <c r="AT480" s="22" t="s">
        <v>129</v>
      </c>
      <c r="AU480" s="22" t="s">
        <v>77</v>
      </c>
      <c r="AY480" s="22" t="s">
        <v>128</v>
      </c>
      <c r="BE480" s="188">
        <f>IF(N480="základní",J480,0)</f>
        <v>0</v>
      </c>
      <c r="BF480" s="188">
        <f>IF(N480="snížená",J480,0)</f>
        <v>0</v>
      </c>
      <c r="BG480" s="188">
        <f>IF(N480="zákl. přenesená",J480,0)</f>
        <v>0</v>
      </c>
      <c r="BH480" s="188">
        <f>IF(N480="sníž. přenesená",J480,0)</f>
        <v>0</v>
      </c>
      <c r="BI480" s="188">
        <f>IF(N480="nulová",J480,0)</f>
        <v>0</v>
      </c>
      <c r="BJ480" s="22" t="s">
        <v>77</v>
      </c>
      <c r="BK480" s="188">
        <f>ROUND(I480*H480,2)</f>
        <v>0</v>
      </c>
      <c r="BL480" s="22" t="s">
        <v>134</v>
      </c>
      <c r="BM480" s="22" t="s">
        <v>620</v>
      </c>
    </row>
    <row r="481" spans="2:65" s="1" customFormat="1" ht="318.75" customHeight="1">
      <c r="B481" s="39"/>
      <c r="C481" s="177" t="s">
        <v>445</v>
      </c>
      <c r="D481" s="177" t="s">
        <v>129</v>
      </c>
      <c r="E481" s="178" t="s">
        <v>621</v>
      </c>
      <c r="F481" s="179" t="s">
        <v>622</v>
      </c>
      <c r="G481" s="180" t="s">
        <v>254</v>
      </c>
      <c r="H481" s="181">
        <v>1</v>
      </c>
      <c r="I481" s="182"/>
      <c r="J481" s="183">
        <f>ROUND(I481*H481,2)</f>
        <v>0</v>
      </c>
      <c r="K481" s="179" t="s">
        <v>246</v>
      </c>
      <c r="L481" s="59"/>
      <c r="M481" s="184" t="s">
        <v>21</v>
      </c>
      <c r="N481" s="185" t="s">
        <v>41</v>
      </c>
      <c r="O481" s="40"/>
      <c r="P481" s="186">
        <f>O481*H481</f>
        <v>0</v>
      </c>
      <c r="Q481" s="186">
        <v>0</v>
      </c>
      <c r="R481" s="186">
        <f>Q481*H481</f>
        <v>0</v>
      </c>
      <c r="S481" s="186">
        <v>0</v>
      </c>
      <c r="T481" s="187">
        <f>S481*H481</f>
        <v>0</v>
      </c>
      <c r="AR481" s="22" t="s">
        <v>134</v>
      </c>
      <c r="AT481" s="22" t="s">
        <v>129</v>
      </c>
      <c r="AU481" s="22" t="s">
        <v>77</v>
      </c>
      <c r="AY481" s="22" t="s">
        <v>128</v>
      </c>
      <c r="BE481" s="188">
        <f>IF(N481="základní",J481,0)</f>
        <v>0</v>
      </c>
      <c r="BF481" s="188">
        <f>IF(N481="snížená",J481,0)</f>
        <v>0</v>
      </c>
      <c r="BG481" s="188">
        <f>IF(N481="zákl. přenesená",J481,0)</f>
        <v>0</v>
      </c>
      <c r="BH481" s="188">
        <f>IF(N481="sníž. přenesená",J481,0)</f>
        <v>0</v>
      </c>
      <c r="BI481" s="188">
        <f>IF(N481="nulová",J481,0)</f>
        <v>0</v>
      </c>
      <c r="BJ481" s="22" t="s">
        <v>77</v>
      </c>
      <c r="BK481" s="188">
        <f>ROUND(I481*H481,2)</f>
        <v>0</v>
      </c>
      <c r="BL481" s="22" t="s">
        <v>134</v>
      </c>
      <c r="BM481" s="22" t="s">
        <v>623</v>
      </c>
    </row>
    <row r="482" spans="2:65" s="1" customFormat="1" ht="331.5" customHeight="1">
      <c r="B482" s="39"/>
      <c r="C482" s="177" t="s">
        <v>624</v>
      </c>
      <c r="D482" s="177" t="s">
        <v>129</v>
      </c>
      <c r="E482" s="178" t="s">
        <v>625</v>
      </c>
      <c r="F482" s="179" t="s">
        <v>626</v>
      </c>
      <c r="G482" s="180" t="s">
        <v>254</v>
      </c>
      <c r="H482" s="181">
        <v>1</v>
      </c>
      <c r="I482" s="182"/>
      <c r="J482" s="183">
        <f>ROUND(I482*H482,2)</f>
        <v>0</v>
      </c>
      <c r="K482" s="179" t="s">
        <v>246</v>
      </c>
      <c r="L482" s="59"/>
      <c r="M482" s="184" t="s">
        <v>21</v>
      </c>
      <c r="N482" s="185" t="s">
        <v>41</v>
      </c>
      <c r="O482" s="40"/>
      <c r="P482" s="186">
        <f>O482*H482</f>
        <v>0</v>
      </c>
      <c r="Q482" s="186">
        <v>0</v>
      </c>
      <c r="R482" s="186">
        <f>Q482*H482</f>
        <v>0</v>
      </c>
      <c r="S482" s="186">
        <v>0</v>
      </c>
      <c r="T482" s="187">
        <f>S482*H482</f>
        <v>0</v>
      </c>
      <c r="AR482" s="22" t="s">
        <v>134</v>
      </c>
      <c r="AT482" s="22" t="s">
        <v>129</v>
      </c>
      <c r="AU482" s="22" t="s">
        <v>77</v>
      </c>
      <c r="AY482" s="22" t="s">
        <v>128</v>
      </c>
      <c r="BE482" s="188">
        <f>IF(N482="základní",J482,0)</f>
        <v>0</v>
      </c>
      <c r="BF482" s="188">
        <f>IF(N482="snížená",J482,0)</f>
        <v>0</v>
      </c>
      <c r="BG482" s="188">
        <f>IF(N482="zákl. přenesená",J482,0)</f>
        <v>0</v>
      </c>
      <c r="BH482" s="188">
        <f>IF(N482="sníž. přenesená",J482,0)</f>
        <v>0</v>
      </c>
      <c r="BI482" s="188">
        <f>IF(N482="nulová",J482,0)</f>
        <v>0</v>
      </c>
      <c r="BJ482" s="22" t="s">
        <v>77</v>
      </c>
      <c r="BK482" s="188">
        <f>ROUND(I482*H482,2)</f>
        <v>0</v>
      </c>
      <c r="BL482" s="22" t="s">
        <v>134</v>
      </c>
      <c r="BM482" s="22" t="s">
        <v>627</v>
      </c>
    </row>
    <row r="483" spans="2:65" s="1" customFormat="1" ht="16.5" customHeight="1">
      <c r="B483" s="39"/>
      <c r="C483" s="177" t="s">
        <v>449</v>
      </c>
      <c r="D483" s="177" t="s">
        <v>129</v>
      </c>
      <c r="E483" s="178" t="s">
        <v>628</v>
      </c>
      <c r="F483" s="179" t="s">
        <v>629</v>
      </c>
      <c r="G483" s="180" t="s">
        <v>254</v>
      </c>
      <c r="H483" s="181">
        <v>1</v>
      </c>
      <c r="I483" s="182"/>
      <c r="J483" s="183">
        <f>ROUND(I483*H483,2)</f>
        <v>0</v>
      </c>
      <c r="K483" s="179" t="s">
        <v>246</v>
      </c>
      <c r="L483" s="59"/>
      <c r="M483" s="184" t="s">
        <v>21</v>
      </c>
      <c r="N483" s="185" t="s">
        <v>41</v>
      </c>
      <c r="O483" s="40"/>
      <c r="P483" s="186">
        <f>O483*H483</f>
        <v>0</v>
      </c>
      <c r="Q483" s="186">
        <v>0</v>
      </c>
      <c r="R483" s="186">
        <f>Q483*H483</f>
        <v>0</v>
      </c>
      <c r="S483" s="186">
        <v>0</v>
      </c>
      <c r="T483" s="187">
        <f>S483*H483</f>
        <v>0</v>
      </c>
      <c r="AR483" s="22" t="s">
        <v>134</v>
      </c>
      <c r="AT483" s="22" t="s">
        <v>129</v>
      </c>
      <c r="AU483" s="22" t="s">
        <v>77</v>
      </c>
      <c r="AY483" s="22" t="s">
        <v>128</v>
      </c>
      <c r="BE483" s="188">
        <f>IF(N483="základní",J483,0)</f>
        <v>0</v>
      </c>
      <c r="BF483" s="188">
        <f>IF(N483="snížená",J483,0)</f>
        <v>0</v>
      </c>
      <c r="BG483" s="188">
        <f>IF(N483="zákl. přenesená",J483,0)</f>
        <v>0</v>
      </c>
      <c r="BH483" s="188">
        <f>IF(N483="sníž. přenesená",J483,0)</f>
        <v>0</v>
      </c>
      <c r="BI483" s="188">
        <f>IF(N483="nulová",J483,0)</f>
        <v>0</v>
      </c>
      <c r="BJ483" s="22" t="s">
        <v>77</v>
      </c>
      <c r="BK483" s="188">
        <f>ROUND(I483*H483,2)</f>
        <v>0</v>
      </c>
      <c r="BL483" s="22" t="s">
        <v>134</v>
      </c>
      <c r="BM483" s="22" t="s">
        <v>630</v>
      </c>
    </row>
    <row r="484" spans="2:65" s="9" customFormat="1" ht="37.35" customHeight="1">
      <c r="B484" s="163"/>
      <c r="C484" s="164"/>
      <c r="D484" s="165" t="s">
        <v>69</v>
      </c>
      <c r="E484" s="166" t="s">
        <v>631</v>
      </c>
      <c r="F484" s="166" t="s">
        <v>632</v>
      </c>
      <c r="G484" s="164"/>
      <c r="H484" s="164"/>
      <c r="I484" s="167"/>
      <c r="J484" s="168">
        <f>BK484</f>
        <v>0</v>
      </c>
      <c r="K484" s="164"/>
      <c r="L484" s="169"/>
      <c r="M484" s="170"/>
      <c r="N484" s="171"/>
      <c r="O484" s="171"/>
      <c r="P484" s="172">
        <f>SUM(P485:P529)</f>
        <v>0</v>
      </c>
      <c r="Q484" s="171"/>
      <c r="R484" s="172">
        <f>SUM(R485:R529)</f>
        <v>0</v>
      </c>
      <c r="S484" s="171"/>
      <c r="T484" s="173">
        <f>SUM(T485:T529)</f>
        <v>0</v>
      </c>
      <c r="AR484" s="174" t="s">
        <v>77</v>
      </c>
      <c r="AT484" s="175" t="s">
        <v>69</v>
      </c>
      <c r="AU484" s="175" t="s">
        <v>70</v>
      </c>
      <c r="AY484" s="174" t="s">
        <v>128</v>
      </c>
      <c r="BK484" s="176">
        <f>SUM(BK485:BK529)</f>
        <v>0</v>
      </c>
    </row>
    <row r="485" spans="2:65" s="1" customFormat="1" ht="16.5" customHeight="1">
      <c r="B485" s="39"/>
      <c r="C485" s="177" t="s">
        <v>633</v>
      </c>
      <c r="D485" s="177" t="s">
        <v>129</v>
      </c>
      <c r="E485" s="178" t="s">
        <v>634</v>
      </c>
      <c r="F485" s="179" t="s">
        <v>635</v>
      </c>
      <c r="G485" s="180" t="s">
        <v>170</v>
      </c>
      <c r="H485" s="181">
        <v>11.054</v>
      </c>
      <c r="I485" s="182"/>
      <c r="J485" s="183">
        <f>ROUND(I485*H485,2)</f>
        <v>0</v>
      </c>
      <c r="K485" s="179" t="s">
        <v>133</v>
      </c>
      <c r="L485" s="59"/>
      <c r="M485" s="184" t="s">
        <v>21</v>
      </c>
      <c r="N485" s="185" t="s">
        <v>41</v>
      </c>
      <c r="O485" s="40"/>
      <c r="P485" s="186">
        <f>O485*H485</f>
        <v>0</v>
      </c>
      <c r="Q485" s="186">
        <v>0</v>
      </c>
      <c r="R485" s="186">
        <f>Q485*H485</f>
        <v>0</v>
      </c>
      <c r="S485" s="186">
        <v>0</v>
      </c>
      <c r="T485" s="187">
        <f>S485*H485</f>
        <v>0</v>
      </c>
      <c r="AR485" s="22" t="s">
        <v>134</v>
      </c>
      <c r="AT485" s="22" t="s">
        <v>129</v>
      </c>
      <c r="AU485" s="22" t="s">
        <v>77</v>
      </c>
      <c r="AY485" s="22" t="s">
        <v>128</v>
      </c>
      <c r="BE485" s="188">
        <f>IF(N485="základní",J485,0)</f>
        <v>0</v>
      </c>
      <c r="BF485" s="188">
        <f>IF(N485="snížená",J485,0)</f>
        <v>0</v>
      </c>
      <c r="BG485" s="188">
        <f>IF(N485="zákl. přenesená",J485,0)</f>
        <v>0</v>
      </c>
      <c r="BH485" s="188">
        <f>IF(N485="sníž. přenesená",J485,0)</f>
        <v>0</v>
      </c>
      <c r="BI485" s="188">
        <f>IF(N485="nulová",J485,0)</f>
        <v>0</v>
      </c>
      <c r="BJ485" s="22" t="s">
        <v>77</v>
      </c>
      <c r="BK485" s="188">
        <f>ROUND(I485*H485,2)</f>
        <v>0</v>
      </c>
      <c r="BL485" s="22" t="s">
        <v>134</v>
      </c>
      <c r="BM485" s="22" t="s">
        <v>636</v>
      </c>
    </row>
    <row r="486" spans="2:65" s="10" customFormat="1" ht="13.5">
      <c r="B486" s="192"/>
      <c r="C486" s="193"/>
      <c r="D486" s="189" t="s">
        <v>137</v>
      </c>
      <c r="E486" s="194" t="s">
        <v>21</v>
      </c>
      <c r="F486" s="195" t="s">
        <v>637</v>
      </c>
      <c r="G486" s="193"/>
      <c r="H486" s="194" t="s">
        <v>21</v>
      </c>
      <c r="I486" s="196"/>
      <c r="J486" s="193"/>
      <c r="K486" s="193"/>
      <c r="L486" s="197"/>
      <c r="M486" s="198"/>
      <c r="N486" s="199"/>
      <c r="O486" s="199"/>
      <c r="P486" s="199"/>
      <c r="Q486" s="199"/>
      <c r="R486" s="199"/>
      <c r="S486" s="199"/>
      <c r="T486" s="200"/>
      <c r="AT486" s="201" t="s">
        <v>137</v>
      </c>
      <c r="AU486" s="201" t="s">
        <v>77</v>
      </c>
      <c r="AV486" s="10" t="s">
        <v>77</v>
      </c>
      <c r="AW486" s="10" t="s">
        <v>139</v>
      </c>
      <c r="AX486" s="10" t="s">
        <v>70</v>
      </c>
      <c r="AY486" s="201" t="s">
        <v>128</v>
      </c>
    </row>
    <row r="487" spans="2:65" s="10" customFormat="1" ht="13.5">
      <c r="B487" s="192"/>
      <c r="C487" s="193"/>
      <c r="D487" s="189" t="s">
        <v>137</v>
      </c>
      <c r="E487" s="194" t="s">
        <v>21</v>
      </c>
      <c r="F487" s="195" t="s">
        <v>543</v>
      </c>
      <c r="G487" s="193"/>
      <c r="H487" s="194" t="s">
        <v>21</v>
      </c>
      <c r="I487" s="196"/>
      <c r="J487" s="193"/>
      <c r="K487" s="193"/>
      <c r="L487" s="197"/>
      <c r="M487" s="198"/>
      <c r="N487" s="199"/>
      <c r="O487" s="199"/>
      <c r="P487" s="199"/>
      <c r="Q487" s="199"/>
      <c r="R487" s="199"/>
      <c r="S487" s="199"/>
      <c r="T487" s="200"/>
      <c r="AT487" s="201" t="s">
        <v>137</v>
      </c>
      <c r="AU487" s="201" t="s">
        <v>77</v>
      </c>
      <c r="AV487" s="10" t="s">
        <v>77</v>
      </c>
      <c r="AW487" s="10" t="s">
        <v>139</v>
      </c>
      <c r="AX487" s="10" t="s">
        <v>70</v>
      </c>
      <c r="AY487" s="201" t="s">
        <v>128</v>
      </c>
    </row>
    <row r="488" spans="2:65" s="12" customFormat="1" ht="13.5">
      <c r="B488" s="213"/>
      <c r="C488" s="214"/>
      <c r="D488" s="189" t="s">
        <v>137</v>
      </c>
      <c r="E488" s="215" t="s">
        <v>21</v>
      </c>
      <c r="F488" s="216" t="s">
        <v>638</v>
      </c>
      <c r="G488" s="214"/>
      <c r="H488" s="217">
        <v>1.3923000000000001</v>
      </c>
      <c r="I488" s="218"/>
      <c r="J488" s="214"/>
      <c r="K488" s="214"/>
      <c r="L488" s="219"/>
      <c r="M488" s="220"/>
      <c r="N488" s="221"/>
      <c r="O488" s="221"/>
      <c r="P488" s="221"/>
      <c r="Q488" s="221"/>
      <c r="R488" s="221"/>
      <c r="S488" s="221"/>
      <c r="T488" s="222"/>
      <c r="AT488" s="223" t="s">
        <v>137</v>
      </c>
      <c r="AU488" s="223" t="s">
        <v>77</v>
      </c>
      <c r="AV488" s="12" t="s">
        <v>79</v>
      </c>
      <c r="AW488" s="12" t="s">
        <v>139</v>
      </c>
      <c r="AX488" s="12" t="s">
        <v>70</v>
      </c>
      <c r="AY488" s="223" t="s">
        <v>128</v>
      </c>
    </row>
    <row r="489" spans="2:65" s="12" customFormat="1" ht="13.5">
      <c r="B489" s="213"/>
      <c r="C489" s="214"/>
      <c r="D489" s="189" t="s">
        <v>137</v>
      </c>
      <c r="E489" s="215" t="s">
        <v>21</v>
      </c>
      <c r="F489" s="216" t="s">
        <v>639</v>
      </c>
      <c r="G489" s="214"/>
      <c r="H489" s="217">
        <v>0.46410000000000001</v>
      </c>
      <c r="I489" s="218"/>
      <c r="J489" s="214"/>
      <c r="K489" s="214"/>
      <c r="L489" s="219"/>
      <c r="M489" s="220"/>
      <c r="N489" s="221"/>
      <c r="O489" s="221"/>
      <c r="P489" s="221"/>
      <c r="Q489" s="221"/>
      <c r="R489" s="221"/>
      <c r="S489" s="221"/>
      <c r="T489" s="222"/>
      <c r="AT489" s="223" t="s">
        <v>137</v>
      </c>
      <c r="AU489" s="223" t="s">
        <v>77</v>
      </c>
      <c r="AV489" s="12" t="s">
        <v>79</v>
      </c>
      <c r="AW489" s="12" t="s">
        <v>139</v>
      </c>
      <c r="AX489" s="12" t="s">
        <v>70</v>
      </c>
      <c r="AY489" s="223" t="s">
        <v>128</v>
      </c>
    </row>
    <row r="490" spans="2:65" s="10" customFormat="1" ht="13.5">
      <c r="B490" s="192"/>
      <c r="C490" s="193"/>
      <c r="D490" s="189" t="s">
        <v>137</v>
      </c>
      <c r="E490" s="194" t="s">
        <v>21</v>
      </c>
      <c r="F490" s="195" t="s">
        <v>574</v>
      </c>
      <c r="G490" s="193"/>
      <c r="H490" s="194" t="s">
        <v>21</v>
      </c>
      <c r="I490" s="196"/>
      <c r="J490" s="193"/>
      <c r="K490" s="193"/>
      <c r="L490" s="197"/>
      <c r="M490" s="198"/>
      <c r="N490" s="199"/>
      <c r="O490" s="199"/>
      <c r="P490" s="199"/>
      <c r="Q490" s="199"/>
      <c r="R490" s="199"/>
      <c r="S490" s="199"/>
      <c r="T490" s="200"/>
      <c r="AT490" s="201" t="s">
        <v>137</v>
      </c>
      <c r="AU490" s="201" t="s">
        <v>77</v>
      </c>
      <c r="AV490" s="10" t="s">
        <v>77</v>
      </c>
      <c r="AW490" s="10" t="s">
        <v>139</v>
      </c>
      <c r="AX490" s="10" t="s">
        <v>70</v>
      </c>
      <c r="AY490" s="201" t="s">
        <v>128</v>
      </c>
    </row>
    <row r="491" spans="2:65" s="12" customFormat="1" ht="13.5">
      <c r="B491" s="213"/>
      <c r="C491" s="214"/>
      <c r="D491" s="189" t="s">
        <v>137</v>
      </c>
      <c r="E491" s="215" t="s">
        <v>21</v>
      </c>
      <c r="F491" s="216" t="s">
        <v>640</v>
      </c>
      <c r="G491" s="214"/>
      <c r="H491" s="217">
        <v>0.75600000000000001</v>
      </c>
      <c r="I491" s="218"/>
      <c r="J491" s="214"/>
      <c r="K491" s="214"/>
      <c r="L491" s="219"/>
      <c r="M491" s="220"/>
      <c r="N491" s="221"/>
      <c r="O491" s="221"/>
      <c r="P491" s="221"/>
      <c r="Q491" s="221"/>
      <c r="R491" s="221"/>
      <c r="S491" s="221"/>
      <c r="T491" s="222"/>
      <c r="AT491" s="223" t="s">
        <v>137</v>
      </c>
      <c r="AU491" s="223" t="s">
        <v>77</v>
      </c>
      <c r="AV491" s="12" t="s">
        <v>79</v>
      </c>
      <c r="AW491" s="12" t="s">
        <v>139</v>
      </c>
      <c r="AX491" s="12" t="s">
        <v>70</v>
      </c>
      <c r="AY491" s="223" t="s">
        <v>128</v>
      </c>
    </row>
    <row r="492" spans="2:65" s="12" customFormat="1" ht="13.5">
      <c r="B492" s="213"/>
      <c r="C492" s="214"/>
      <c r="D492" s="189" t="s">
        <v>137</v>
      </c>
      <c r="E492" s="215" t="s">
        <v>21</v>
      </c>
      <c r="F492" s="216" t="s">
        <v>641</v>
      </c>
      <c r="G492" s="214"/>
      <c r="H492" s="217">
        <v>0.252</v>
      </c>
      <c r="I492" s="218"/>
      <c r="J492" s="214"/>
      <c r="K492" s="214"/>
      <c r="L492" s="219"/>
      <c r="M492" s="220"/>
      <c r="N492" s="221"/>
      <c r="O492" s="221"/>
      <c r="P492" s="221"/>
      <c r="Q492" s="221"/>
      <c r="R492" s="221"/>
      <c r="S492" s="221"/>
      <c r="T492" s="222"/>
      <c r="AT492" s="223" t="s">
        <v>137</v>
      </c>
      <c r="AU492" s="223" t="s">
        <v>77</v>
      </c>
      <c r="AV492" s="12" t="s">
        <v>79</v>
      </c>
      <c r="AW492" s="12" t="s">
        <v>139</v>
      </c>
      <c r="AX492" s="12" t="s">
        <v>70</v>
      </c>
      <c r="AY492" s="223" t="s">
        <v>128</v>
      </c>
    </row>
    <row r="493" spans="2:65" s="10" customFormat="1" ht="13.5">
      <c r="B493" s="192"/>
      <c r="C493" s="193"/>
      <c r="D493" s="189" t="s">
        <v>137</v>
      </c>
      <c r="E493" s="194" t="s">
        <v>21</v>
      </c>
      <c r="F493" s="195" t="s">
        <v>549</v>
      </c>
      <c r="G493" s="193"/>
      <c r="H493" s="194" t="s">
        <v>21</v>
      </c>
      <c r="I493" s="196"/>
      <c r="J493" s="193"/>
      <c r="K493" s="193"/>
      <c r="L493" s="197"/>
      <c r="M493" s="198"/>
      <c r="N493" s="199"/>
      <c r="O493" s="199"/>
      <c r="P493" s="199"/>
      <c r="Q493" s="199"/>
      <c r="R493" s="199"/>
      <c r="S493" s="199"/>
      <c r="T493" s="200"/>
      <c r="AT493" s="201" t="s">
        <v>137</v>
      </c>
      <c r="AU493" s="201" t="s">
        <v>77</v>
      </c>
      <c r="AV493" s="10" t="s">
        <v>77</v>
      </c>
      <c r="AW493" s="10" t="s">
        <v>139</v>
      </c>
      <c r="AX493" s="10" t="s">
        <v>70</v>
      </c>
      <c r="AY493" s="201" t="s">
        <v>128</v>
      </c>
    </row>
    <row r="494" spans="2:65" s="12" customFormat="1" ht="13.5">
      <c r="B494" s="213"/>
      <c r="C494" s="214"/>
      <c r="D494" s="189" t="s">
        <v>137</v>
      </c>
      <c r="E494" s="215" t="s">
        <v>21</v>
      </c>
      <c r="F494" s="216" t="s">
        <v>642</v>
      </c>
      <c r="G494" s="214"/>
      <c r="H494" s="217">
        <v>6.3</v>
      </c>
      <c r="I494" s="218"/>
      <c r="J494" s="214"/>
      <c r="K494" s="214"/>
      <c r="L494" s="219"/>
      <c r="M494" s="220"/>
      <c r="N494" s="221"/>
      <c r="O494" s="221"/>
      <c r="P494" s="221"/>
      <c r="Q494" s="221"/>
      <c r="R494" s="221"/>
      <c r="S494" s="221"/>
      <c r="T494" s="222"/>
      <c r="AT494" s="223" t="s">
        <v>137</v>
      </c>
      <c r="AU494" s="223" t="s">
        <v>77</v>
      </c>
      <c r="AV494" s="12" t="s">
        <v>79</v>
      </c>
      <c r="AW494" s="12" t="s">
        <v>139</v>
      </c>
      <c r="AX494" s="12" t="s">
        <v>70</v>
      </c>
      <c r="AY494" s="223" t="s">
        <v>128</v>
      </c>
    </row>
    <row r="495" spans="2:65" s="12" customFormat="1" ht="13.5">
      <c r="B495" s="213"/>
      <c r="C495" s="214"/>
      <c r="D495" s="189" t="s">
        <v>137</v>
      </c>
      <c r="E495" s="215" t="s">
        <v>21</v>
      </c>
      <c r="F495" s="216" t="s">
        <v>643</v>
      </c>
      <c r="G495" s="214"/>
      <c r="H495" s="217">
        <v>1.89</v>
      </c>
      <c r="I495" s="218"/>
      <c r="J495" s="214"/>
      <c r="K495" s="214"/>
      <c r="L495" s="219"/>
      <c r="M495" s="220"/>
      <c r="N495" s="221"/>
      <c r="O495" s="221"/>
      <c r="P495" s="221"/>
      <c r="Q495" s="221"/>
      <c r="R495" s="221"/>
      <c r="S495" s="221"/>
      <c r="T495" s="222"/>
      <c r="AT495" s="223" t="s">
        <v>137</v>
      </c>
      <c r="AU495" s="223" t="s">
        <v>77</v>
      </c>
      <c r="AV495" s="12" t="s">
        <v>79</v>
      </c>
      <c r="AW495" s="12" t="s">
        <v>139</v>
      </c>
      <c r="AX495" s="12" t="s">
        <v>70</v>
      </c>
      <c r="AY495" s="223" t="s">
        <v>128</v>
      </c>
    </row>
    <row r="496" spans="2:65" s="11" customFormat="1" ht="13.5">
      <c r="B496" s="202"/>
      <c r="C496" s="203"/>
      <c r="D496" s="189" t="s">
        <v>137</v>
      </c>
      <c r="E496" s="204" t="s">
        <v>21</v>
      </c>
      <c r="F496" s="205" t="s">
        <v>141</v>
      </c>
      <c r="G496" s="203"/>
      <c r="H496" s="206">
        <v>11.054399999999999</v>
      </c>
      <c r="I496" s="207"/>
      <c r="J496" s="203"/>
      <c r="K496" s="203"/>
      <c r="L496" s="208"/>
      <c r="M496" s="209"/>
      <c r="N496" s="210"/>
      <c r="O496" s="210"/>
      <c r="P496" s="210"/>
      <c r="Q496" s="210"/>
      <c r="R496" s="210"/>
      <c r="S496" s="210"/>
      <c r="T496" s="211"/>
      <c r="AT496" s="212" t="s">
        <v>137</v>
      </c>
      <c r="AU496" s="212" t="s">
        <v>77</v>
      </c>
      <c r="AV496" s="11" t="s">
        <v>134</v>
      </c>
      <c r="AW496" s="11" t="s">
        <v>139</v>
      </c>
      <c r="AX496" s="11" t="s">
        <v>77</v>
      </c>
      <c r="AY496" s="212" t="s">
        <v>128</v>
      </c>
    </row>
    <row r="497" spans="2:65" s="1" customFormat="1" ht="16.5" customHeight="1">
      <c r="B497" s="39"/>
      <c r="C497" s="177" t="s">
        <v>455</v>
      </c>
      <c r="D497" s="177" t="s">
        <v>129</v>
      </c>
      <c r="E497" s="178" t="s">
        <v>644</v>
      </c>
      <c r="F497" s="179" t="s">
        <v>645</v>
      </c>
      <c r="G497" s="180" t="s">
        <v>170</v>
      </c>
      <c r="H497" s="181">
        <v>11.054</v>
      </c>
      <c r="I497" s="182"/>
      <c r="J497" s="183">
        <f>ROUND(I497*H497,2)</f>
        <v>0</v>
      </c>
      <c r="K497" s="179" t="s">
        <v>133</v>
      </c>
      <c r="L497" s="59"/>
      <c r="M497" s="184" t="s">
        <v>21</v>
      </c>
      <c r="N497" s="185" t="s">
        <v>41</v>
      </c>
      <c r="O497" s="40"/>
      <c r="P497" s="186">
        <f>O497*H497</f>
        <v>0</v>
      </c>
      <c r="Q497" s="186">
        <v>0</v>
      </c>
      <c r="R497" s="186">
        <f>Q497*H497</f>
        <v>0</v>
      </c>
      <c r="S497" s="186">
        <v>0</v>
      </c>
      <c r="T497" s="187">
        <f>S497*H497</f>
        <v>0</v>
      </c>
      <c r="AR497" s="22" t="s">
        <v>134</v>
      </c>
      <c r="AT497" s="22" t="s">
        <v>129</v>
      </c>
      <c r="AU497" s="22" t="s">
        <v>77</v>
      </c>
      <c r="AY497" s="22" t="s">
        <v>128</v>
      </c>
      <c r="BE497" s="188">
        <f>IF(N497="základní",J497,0)</f>
        <v>0</v>
      </c>
      <c r="BF497" s="188">
        <f>IF(N497="snížená",J497,0)</f>
        <v>0</v>
      </c>
      <c r="BG497" s="188">
        <f>IF(N497="zákl. přenesená",J497,0)</f>
        <v>0</v>
      </c>
      <c r="BH497" s="188">
        <f>IF(N497="sníž. přenesená",J497,0)</f>
        <v>0</v>
      </c>
      <c r="BI497" s="188">
        <f>IF(N497="nulová",J497,0)</f>
        <v>0</v>
      </c>
      <c r="BJ497" s="22" t="s">
        <v>77</v>
      </c>
      <c r="BK497" s="188">
        <f>ROUND(I497*H497,2)</f>
        <v>0</v>
      </c>
      <c r="BL497" s="22" t="s">
        <v>134</v>
      </c>
      <c r="BM497" s="22" t="s">
        <v>646</v>
      </c>
    </row>
    <row r="498" spans="2:65" s="10" customFormat="1" ht="13.5">
      <c r="B498" s="192"/>
      <c r="C498" s="193"/>
      <c r="D498" s="189" t="s">
        <v>137</v>
      </c>
      <c r="E498" s="194" t="s">
        <v>21</v>
      </c>
      <c r="F498" s="195" t="s">
        <v>637</v>
      </c>
      <c r="G498" s="193"/>
      <c r="H498" s="194" t="s">
        <v>21</v>
      </c>
      <c r="I498" s="196"/>
      <c r="J498" s="193"/>
      <c r="K498" s="193"/>
      <c r="L498" s="197"/>
      <c r="M498" s="198"/>
      <c r="N498" s="199"/>
      <c r="O498" s="199"/>
      <c r="P498" s="199"/>
      <c r="Q498" s="199"/>
      <c r="R498" s="199"/>
      <c r="S498" s="199"/>
      <c r="T498" s="200"/>
      <c r="AT498" s="201" t="s">
        <v>137</v>
      </c>
      <c r="AU498" s="201" t="s">
        <v>77</v>
      </c>
      <c r="AV498" s="10" t="s">
        <v>77</v>
      </c>
      <c r="AW498" s="10" t="s">
        <v>139</v>
      </c>
      <c r="AX498" s="10" t="s">
        <v>70</v>
      </c>
      <c r="AY498" s="201" t="s">
        <v>128</v>
      </c>
    </row>
    <row r="499" spans="2:65" s="10" customFormat="1" ht="13.5">
      <c r="B499" s="192"/>
      <c r="C499" s="193"/>
      <c r="D499" s="189" t="s">
        <v>137</v>
      </c>
      <c r="E499" s="194" t="s">
        <v>21</v>
      </c>
      <c r="F499" s="195" t="s">
        <v>561</v>
      </c>
      <c r="G499" s="193"/>
      <c r="H499" s="194" t="s">
        <v>21</v>
      </c>
      <c r="I499" s="196"/>
      <c r="J499" s="193"/>
      <c r="K499" s="193"/>
      <c r="L499" s="197"/>
      <c r="M499" s="198"/>
      <c r="N499" s="199"/>
      <c r="O499" s="199"/>
      <c r="P499" s="199"/>
      <c r="Q499" s="199"/>
      <c r="R499" s="199"/>
      <c r="S499" s="199"/>
      <c r="T499" s="200"/>
      <c r="AT499" s="201" t="s">
        <v>137</v>
      </c>
      <c r="AU499" s="201" t="s">
        <v>77</v>
      </c>
      <c r="AV499" s="10" t="s">
        <v>77</v>
      </c>
      <c r="AW499" s="10" t="s">
        <v>139</v>
      </c>
      <c r="AX499" s="10" t="s">
        <v>70</v>
      </c>
      <c r="AY499" s="201" t="s">
        <v>128</v>
      </c>
    </row>
    <row r="500" spans="2:65" s="12" customFormat="1" ht="13.5">
      <c r="B500" s="213"/>
      <c r="C500" s="214"/>
      <c r="D500" s="189" t="s">
        <v>137</v>
      </c>
      <c r="E500" s="215" t="s">
        <v>21</v>
      </c>
      <c r="F500" s="216" t="s">
        <v>647</v>
      </c>
      <c r="G500" s="214"/>
      <c r="H500" s="217">
        <v>1.3923000000000001</v>
      </c>
      <c r="I500" s="218"/>
      <c r="J500" s="214"/>
      <c r="K500" s="214"/>
      <c r="L500" s="219"/>
      <c r="M500" s="220"/>
      <c r="N500" s="221"/>
      <c r="O500" s="221"/>
      <c r="P500" s="221"/>
      <c r="Q500" s="221"/>
      <c r="R500" s="221"/>
      <c r="S500" s="221"/>
      <c r="T500" s="222"/>
      <c r="AT500" s="223" t="s">
        <v>137</v>
      </c>
      <c r="AU500" s="223" t="s">
        <v>77</v>
      </c>
      <c r="AV500" s="12" t="s">
        <v>79</v>
      </c>
      <c r="AW500" s="12" t="s">
        <v>139</v>
      </c>
      <c r="AX500" s="12" t="s">
        <v>70</v>
      </c>
      <c r="AY500" s="223" t="s">
        <v>128</v>
      </c>
    </row>
    <row r="501" spans="2:65" s="12" customFormat="1" ht="13.5">
      <c r="B501" s="213"/>
      <c r="C501" s="214"/>
      <c r="D501" s="189" t="s">
        <v>137</v>
      </c>
      <c r="E501" s="215" t="s">
        <v>21</v>
      </c>
      <c r="F501" s="216" t="s">
        <v>639</v>
      </c>
      <c r="G501" s="214"/>
      <c r="H501" s="217">
        <v>0.46410000000000001</v>
      </c>
      <c r="I501" s="218"/>
      <c r="J501" s="214"/>
      <c r="K501" s="214"/>
      <c r="L501" s="219"/>
      <c r="M501" s="220"/>
      <c r="N501" s="221"/>
      <c r="O501" s="221"/>
      <c r="P501" s="221"/>
      <c r="Q501" s="221"/>
      <c r="R501" s="221"/>
      <c r="S501" s="221"/>
      <c r="T501" s="222"/>
      <c r="AT501" s="223" t="s">
        <v>137</v>
      </c>
      <c r="AU501" s="223" t="s">
        <v>77</v>
      </c>
      <c r="AV501" s="12" t="s">
        <v>79</v>
      </c>
      <c r="AW501" s="12" t="s">
        <v>139</v>
      </c>
      <c r="AX501" s="12" t="s">
        <v>70</v>
      </c>
      <c r="AY501" s="223" t="s">
        <v>128</v>
      </c>
    </row>
    <row r="502" spans="2:65" s="10" customFormat="1" ht="13.5">
      <c r="B502" s="192"/>
      <c r="C502" s="193"/>
      <c r="D502" s="189" t="s">
        <v>137</v>
      </c>
      <c r="E502" s="194" t="s">
        <v>21</v>
      </c>
      <c r="F502" s="195" t="s">
        <v>574</v>
      </c>
      <c r="G502" s="193"/>
      <c r="H502" s="194" t="s">
        <v>21</v>
      </c>
      <c r="I502" s="196"/>
      <c r="J502" s="193"/>
      <c r="K502" s="193"/>
      <c r="L502" s="197"/>
      <c r="M502" s="198"/>
      <c r="N502" s="199"/>
      <c r="O502" s="199"/>
      <c r="P502" s="199"/>
      <c r="Q502" s="199"/>
      <c r="R502" s="199"/>
      <c r="S502" s="199"/>
      <c r="T502" s="200"/>
      <c r="AT502" s="201" t="s">
        <v>137</v>
      </c>
      <c r="AU502" s="201" t="s">
        <v>77</v>
      </c>
      <c r="AV502" s="10" t="s">
        <v>77</v>
      </c>
      <c r="AW502" s="10" t="s">
        <v>139</v>
      </c>
      <c r="AX502" s="10" t="s">
        <v>70</v>
      </c>
      <c r="AY502" s="201" t="s">
        <v>128</v>
      </c>
    </row>
    <row r="503" spans="2:65" s="12" customFormat="1" ht="13.5">
      <c r="B503" s="213"/>
      <c r="C503" s="214"/>
      <c r="D503" s="189" t="s">
        <v>137</v>
      </c>
      <c r="E503" s="215" t="s">
        <v>21</v>
      </c>
      <c r="F503" s="216" t="s">
        <v>640</v>
      </c>
      <c r="G503" s="214"/>
      <c r="H503" s="217">
        <v>0.75600000000000001</v>
      </c>
      <c r="I503" s="218"/>
      <c r="J503" s="214"/>
      <c r="K503" s="214"/>
      <c r="L503" s="219"/>
      <c r="M503" s="220"/>
      <c r="N503" s="221"/>
      <c r="O503" s="221"/>
      <c r="P503" s="221"/>
      <c r="Q503" s="221"/>
      <c r="R503" s="221"/>
      <c r="S503" s="221"/>
      <c r="T503" s="222"/>
      <c r="AT503" s="223" t="s">
        <v>137</v>
      </c>
      <c r="AU503" s="223" t="s">
        <v>77</v>
      </c>
      <c r="AV503" s="12" t="s">
        <v>79</v>
      </c>
      <c r="AW503" s="12" t="s">
        <v>139</v>
      </c>
      <c r="AX503" s="12" t="s">
        <v>70</v>
      </c>
      <c r="AY503" s="223" t="s">
        <v>128</v>
      </c>
    </row>
    <row r="504" spans="2:65" s="12" customFormat="1" ht="13.5">
      <c r="B504" s="213"/>
      <c r="C504" s="214"/>
      <c r="D504" s="189" t="s">
        <v>137</v>
      </c>
      <c r="E504" s="215" t="s">
        <v>21</v>
      </c>
      <c r="F504" s="216" t="s">
        <v>641</v>
      </c>
      <c r="G504" s="214"/>
      <c r="H504" s="217">
        <v>0.252</v>
      </c>
      <c r="I504" s="218"/>
      <c r="J504" s="214"/>
      <c r="K504" s="214"/>
      <c r="L504" s="219"/>
      <c r="M504" s="220"/>
      <c r="N504" s="221"/>
      <c r="O504" s="221"/>
      <c r="P504" s="221"/>
      <c r="Q504" s="221"/>
      <c r="R504" s="221"/>
      <c r="S504" s="221"/>
      <c r="T504" s="222"/>
      <c r="AT504" s="223" t="s">
        <v>137</v>
      </c>
      <c r="AU504" s="223" t="s">
        <v>77</v>
      </c>
      <c r="AV504" s="12" t="s">
        <v>79</v>
      </c>
      <c r="AW504" s="12" t="s">
        <v>139</v>
      </c>
      <c r="AX504" s="12" t="s">
        <v>70</v>
      </c>
      <c r="AY504" s="223" t="s">
        <v>128</v>
      </c>
    </row>
    <row r="505" spans="2:65" s="10" customFormat="1" ht="13.5">
      <c r="B505" s="192"/>
      <c r="C505" s="193"/>
      <c r="D505" s="189" t="s">
        <v>137</v>
      </c>
      <c r="E505" s="194" t="s">
        <v>21</v>
      </c>
      <c r="F505" s="195" t="s">
        <v>568</v>
      </c>
      <c r="G505" s="193"/>
      <c r="H505" s="194" t="s">
        <v>21</v>
      </c>
      <c r="I505" s="196"/>
      <c r="J505" s="193"/>
      <c r="K505" s="193"/>
      <c r="L505" s="197"/>
      <c r="M505" s="198"/>
      <c r="N505" s="199"/>
      <c r="O505" s="199"/>
      <c r="P505" s="199"/>
      <c r="Q505" s="199"/>
      <c r="R505" s="199"/>
      <c r="S505" s="199"/>
      <c r="T505" s="200"/>
      <c r="AT505" s="201" t="s">
        <v>137</v>
      </c>
      <c r="AU505" s="201" t="s">
        <v>77</v>
      </c>
      <c r="AV505" s="10" t="s">
        <v>77</v>
      </c>
      <c r="AW505" s="10" t="s">
        <v>139</v>
      </c>
      <c r="AX505" s="10" t="s">
        <v>70</v>
      </c>
      <c r="AY505" s="201" t="s">
        <v>128</v>
      </c>
    </row>
    <row r="506" spans="2:65" s="12" customFormat="1" ht="13.5">
      <c r="B506" s="213"/>
      <c r="C506" s="214"/>
      <c r="D506" s="189" t="s">
        <v>137</v>
      </c>
      <c r="E506" s="215" t="s">
        <v>21</v>
      </c>
      <c r="F506" s="216" t="s">
        <v>642</v>
      </c>
      <c r="G506" s="214"/>
      <c r="H506" s="217">
        <v>6.3</v>
      </c>
      <c r="I506" s="218"/>
      <c r="J506" s="214"/>
      <c r="K506" s="214"/>
      <c r="L506" s="219"/>
      <c r="M506" s="220"/>
      <c r="N506" s="221"/>
      <c r="O506" s="221"/>
      <c r="P506" s="221"/>
      <c r="Q506" s="221"/>
      <c r="R506" s="221"/>
      <c r="S506" s="221"/>
      <c r="T506" s="222"/>
      <c r="AT506" s="223" t="s">
        <v>137</v>
      </c>
      <c r="AU506" s="223" t="s">
        <v>77</v>
      </c>
      <c r="AV506" s="12" t="s">
        <v>79</v>
      </c>
      <c r="AW506" s="12" t="s">
        <v>139</v>
      </c>
      <c r="AX506" s="12" t="s">
        <v>70</v>
      </c>
      <c r="AY506" s="223" t="s">
        <v>128</v>
      </c>
    </row>
    <row r="507" spans="2:65" s="12" customFormat="1" ht="13.5">
      <c r="B507" s="213"/>
      <c r="C507" s="214"/>
      <c r="D507" s="189" t="s">
        <v>137</v>
      </c>
      <c r="E507" s="215" t="s">
        <v>21</v>
      </c>
      <c r="F507" s="216" t="s">
        <v>648</v>
      </c>
      <c r="G507" s="214"/>
      <c r="H507" s="217">
        <v>1.89</v>
      </c>
      <c r="I507" s="218"/>
      <c r="J507" s="214"/>
      <c r="K507" s="214"/>
      <c r="L507" s="219"/>
      <c r="M507" s="220"/>
      <c r="N507" s="221"/>
      <c r="O507" s="221"/>
      <c r="P507" s="221"/>
      <c r="Q507" s="221"/>
      <c r="R507" s="221"/>
      <c r="S507" s="221"/>
      <c r="T507" s="222"/>
      <c r="AT507" s="223" t="s">
        <v>137</v>
      </c>
      <c r="AU507" s="223" t="s">
        <v>77</v>
      </c>
      <c r="AV507" s="12" t="s">
        <v>79</v>
      </c>
      <c r="AW507" s="12" t="s">
        <v>139</v>
      </c>
      <c r="AX507" s="12" t="s">
        <v>70</v>
      </c>
      <c r="AY507" s="223" t="s">
        <v>128</v>
      </c>
    </row>
    <row r="508" spans="2:65" s="11" customFormat="1" ht="13.5">
      <c r="B508" s="202"/>
      <c r="C508" s="203"/>
      <c r="D508" s="189" t="s">
        <v>137</v>
      </c>
      <c r="E508" s="204" t="s">
        <v>21</v>
      </c>
      <c r="F508" s="205" t="s">
        <v>141</v>
      </c>
      <c r="G508" s="203"/>
      <c r="H508" s="206">
        <v>11.054399999999999</v>
      </c>
      <c r="I508" s="207"/>
      <c r="J508" s="203"/>
      <c r="K508" s="203"/>
      <c r="L508" s="208"/>
      <c r="M508" s="209"/>
      <c r="N508" s="210"/>
      <c r="O508" s="210"/>
      <c r="P508" s="210"/>
      <c r="Q508" s="210"/>
      <c r="R508" s="210"/>
      <c r="S508" s="210"/>
      <c r="T508" s="211"/>
      <c r="AT508" s="212" t="s">
        <v>137</v>
      </c>
      <c r="AU508" s="212" t="s">
        <v>77</v>
      </c>
      <c r="AV508" s="11" t="s">
        <v>134</v>
      </c>
      <c r="AW508" s="11" t="s">
        <v>139</v>
      </c>
      <c r="AX508" s="11" t="s">
        <v>77</v>
      </c>
      <c r="AY508" s="212" t="s">
        <v>128</v>
      </c>
    </row>
    <row r="509" spans="2:65" s="1" customFormat="1" ht="25.5" customHeight="1">
      <c r="B509" s="39"/>
      <c r="C509" s="177" t="s">
        <v>649</v>
      </c>
      <c r="D509" s="177" t="s">
        <v>129</v>
      </c>
      <c r="E509" s="178" t="s">
        <v>650</v>
      </c>
      <c r="F509" s="179" t="s">
        <v>651</v>
      </c>
      <c r="G509" s="180" t="s">
        <v>170</v>
      </c>
      <c r="H509" s="181">
        <v>292.36200000000002</v>
      </c>
      <c r="I509" s="182"/>
      <c r="J509" s="183">
        <f>ROUND(I509*H509,2)</f>
        <v>0</v>
      </c>
      <c r="K509" s="179" t="s">
        <v>133</v>
      </c>
      <c r="L509" s="59"/>
      <c r="M509" s="184" t="s">
        <v>21</v>
      </c>
      <c r="N509" s="185" t="s">
        <v>41</v>
      </c>
      <c r="O509" s="40"/>
      <c r="P509" s="186">
        <f>O509*H509</f>
        <v>0</v>
      </c>
      <c r="Q509" s="186">
        <v>0</v>
      </c>
      <c r="R509" s="186">
        <f>Q509*H509</f>
        <v>0</v>
      </c>
      <c r="S509" s="186">
        <v>0</v>
      </c>
      <c r="T509" s="187">
        <f>S509*H509</f>
        <v>0</v>
      </c>
      <c r="AR509" s="22" t="s">
        <v>134</v>
      </c>
      <c r="AT509" s="22" t="s">
        <v>129</v>
      </c>
      <c r="AU509" s="22" t="s">
        <v>77</v>
      </c>
      <c r="AY509" s="22" t="s">
        <v>128</v>
      </c>
      <c r="BE509" s="188">
        <f>IF(N509="základní",J509,0)</f>
        <v>0</v>
      </c>
      <c r="BF509" s="188">
        <f>IF(N509="snížená",J509,0)</f>
        <v>0</v>
      </c>
      <c r="BG509" s="188">
        <f>IF(N509="zákl. přenesená",J509,0)</f>
        <v>0</v>
      </c>
      <c r="BH509" s="188">
        <f>IF(N509="sníž. přenesená",J509,0)</f>
        <v>0</v>
      </c>
      <c r="BI509" s="188">
        <f>IF(N509="nulová",J509,0)</f>
        <v>0</v>
      </c>
      <c r="BJ509" s="22" t="s">
        <v>77</v>
      </c>
      <c r="BK509" s="188">
        <f>ROUND(I509*H509,2)</f>
        <v>0</v>
      </c>
      <c r="BL509" s="22" t="s">
        <v>134</v>
      </c>
      <c r="BM509" s="22" t="s">
        <v>652</v>
      </c>
    </row>
    <row r="510" spans="2:65" s="1" customFormat="1" ht="27">
      <c r="B510" s="39"/>
      <c r="C510" s="61"/>
      <c r="D510" s="189" t="s">
        <v>135</v>
      </c>
      <c r="E510" s="61"/>
      <c r="F510" s="190" t="s">
        <v>136</v>
      </c>
      <c r="G510" s="61"/>
      <c r="H510" s="61"/>
      <c r="I510" s="150"/>
      <c r="J510" s="61"/>
      <c r="K510" s="61"/>
      <c r="L510" s="59"/>
      <c r="M510" s="191"/>
      <c r="N510" s="40"/>
      <c r="O510" s="40"/>
      <c r="P510" s="40"/>
      <c r="Q510" s="40"/>
      <c r="R510" s="40"/>
      <c r="S510" s="40"/>
      <c r="T510" s="76"/>
      <c r="AT510" s="22" t="s">
        <v>135</v>
      </c>
      <c r="AU510" s="22" t="s">
        <v>77</v>
      </c>
    </row>
    <row r="511" spans="2:65" s="10" customFormat="1" ht="13.5">
      <c r="B511" s="192"/>
      <c r="C511" s="193"/>
      <c r="D511" s="189" t="s">
        <v>137</v>
      </c>
      <c r="E511" s="194" t="s">
        <v>21</v>
      </c>
      <c r="F511" s="195" t="s">
        <v>416</v>
      </c>
      <c r="G511" s="193"/>
      <c r="H511" s="194" t="s">
        <v>21</v>
      </c>
      <c r="I511" s="196"/>
      <c r="J511" s="193"/>
      <c r="K511" s="193"/>
      <c r="L511" s="197"/>
      <c r="M511" s="198"/>
      <c r="N511" s="199"/>
      <c r="O511" s="199"/>
      <c r="P511" s="199"/>
      <c r="Q511" s="199"/>
      <c r="R511" s="199"/>
      <c r="S511" s="199"/>
      <c r="T511" s="200"/>
      <c r="AT511" s="201" t="s">
        <v>137</v>
      </c>
      <c r="AU511" s="201" t="s">
        <v>77</v>
      </c>
      <c r="AV511" s="10" t="s">
        <v>77</v>
      </c>
      <c r="AW511" s="10" t="s">
        <v>139</v>
      </c>
      <c r="AX511" s="10" t="s">
        <v>70</v>
      </c>
      <c r="AY511" s="201" t="s">
        <v>128</v>
      </c>
    </row>
    <row r="512" spans="2:65" s="10" customFormat="1" ht="13.5">
      <c r="B512" s="192"/>
      <c r="C512" s="193"/>
      <c r="D512" s="189" t="s">
        <v>137</v>
      </c>
      <c r="E512" s="194" t="s">
        <v>21</v>
      </c>
      <c r="F512" s="195" t="s">
        <v>432</v>
      </c>
      <c r="G512" s="193"/>
      <c r="H512" s="194" t="s">
        <v>21</v>
      </c>
      <c r="I512" s="196"/>
      <c r="J512" s="193"/>
      <c r="K512" s="193"/>
      <c r="L512" s="197"/>
      <c r="M512" s="198"/>
      <c r="N512" s="199"/>
      <c r="O512" s="199"/>
      <c r="P512" s="199"/>
      <c r="Q512" s="199"/>
      <c r="R512" s="199"/>
      <c r="S512" s="199"/>
      <c r="T512" s="200"/>
      <c r="AT512" s="201" t="s">
        <v>137</v>
      </c>
      <c r="AU512" s="201" t="s">
        <v>77</v>
      </c>
      <c r="AV512" s="10" t="s">
        <v>77</v>
      </c>
      <c r="AW512" s="10" t="s">
        <v>139</v>
      </c>
      <c r="AX512" s="10" t="s">
        <v>70</v>
      </c>
      <c r="AY512" s="201" t="s">
        <v>128</v>
      </c>
    </row>
    <row r="513" spans="2:65" s="12" customFormat="1" ht="13.5">
      <c r="B513" s="213"/>
      <c r="C513" s="214"/>
      <c r="D513" s="189" t="s">
        <v>137</v>
      </c>
      <c r="E513" s="215" t="s">
        <v>21</v>
      </c>
      <c r="F513" s="216" t="s">
        <v>653</v>
      </c>
      <c r="G513" s="214"/>
      <c r="H513" s="217">
        <v>29.9150746268657</v>
      </c>
      <c r="I513" s="218"/>
      <c r="J513" s="214"/>
      <c r="K513" s="214"/>
      <c r="L513" s="219"/>
      <c r="M513" s="220"/>
      <c r="N513" s="221"/>
      <c r="O513" s="221"/>
      <c r="P513" s="221"/>
      <c r="Q513" s="221"/>
      <c r="R513" s="221"/>
      <c r="S513" s="221"/>
      <c r="T513" s="222"/>
      <c r="AT513" s="223" t="s">
        <v>137</v>
      </c>
      <c r="AU513" s="223" t="s">
        <v>77</v>
      </c>
      <c r="AV513" s="12" t="s">
        <v>79</v>
      </c>
      <c r="AW513" s="12" t="s">
        <v>139</v>
      </c>
      <c r="AX513" s="12" t="s">
        <v>70</v>
      </c>
      <c r="AY513" s="223" t="s">
        <v>128</v>
      </c>
    </row>
    <row r="514" spans="2:65" s="12" customFormat="1" ht="13.5">
      <c r="B514" s="213"/>
      <c r="C514" s="214"/>
      <c r="D514" s="189" t="s">
        <v>137</v>
      </c>
      <c r="E514" s="215" t="s">
        <v>21</v>
      </c>
      <c r="F514" s="216" t="s">
        <v>654</v>
      </c>
      <c r="G514" s="214"/>
      <c r="H514" s="217">
        <v>7.2961194029850702</v>
      </c>
      <c r="I514" s="218"/>
      <c r="J514" s="214"/>
      <c r="K514" s="214"/>
      <c r="L514" s="219"/>
      <c r="M514" s="220"/>
      <c r="N514" s="221"/>
      <c r="O514" s="221"/>
      <c r="P514" s="221"/>
      <c r="Q514" s="221"/>
      <c r="R514" s="221"/>
      <c r="S514" s="221"/>
      <c r="T514" s="222"/>
      <c r="AT514" s="223" t="s">
        <v>137</v>
      </c>
      <c r="AU514" s="223" t="s">
        <v>77</v>
      </c>
      <c r="AV514" s="12" t="s">
        <v>79</v>
      </c>
      <c r="AW514" s="12" t="s">
        <v>139</v>
      </c>
      <c r="AX514" s="12" t="s">
        <v>70</v>
      </c>
      <c r="AY514" s="223" t="s">
        <v>128</v>
      </c>
    </row>
    <row r="515" spans="2:65" s="12" customFormat="1" ht="13.5">
      <c r="B515" s="213"/>
      <c r="C515" s="214"/>
      <c r="D515" s="189" t="s">
        <v>137</v>
      </c>
      <c r="E515" s="215" t="s">
        <v>21</v>
      </c>
      <c r="F515" s="216" t="s">
        <v>655</v>
      </c>
      <c r="G515" s="214"/>
      <c r="H515" s="217">
        <v>7.2238805970149196</v>
      </c>
      <c r="I515" s="218"/>
      <c r="J515" s="214"/>
      <c r="K515" s="214"/>
      <c r="L515" s="219"/>
      <c r="M515" s="220"/>
      <c r="N515" s="221"/>
      <c r="O515" s="221"/>
      <c r="P515" s="221"/>
      <c r="Q515" s="221"/>
      <c r="R515" s="221"/>
      <c r="S515" s="221"/>
      <c r="T515" s="222"/>
      <c r="AT515" s="223" t="s">
        <v>137</v>
      </c>
      <c r="AU515" s="223" t="s">
        <v>77</v>
      </c>
      <c r="AV515" s="12" t="s">
        <v>79</v>
      </c>
      <c r="AW515" s="12" t="s">
        <v>139</v>
      </c>
      <c r="AX515" s="12" t="s">
        <v>70</v>
      </c>
      <c r="AY515" s="223" t="s">
        <v>128</v>
      </c>
    </row>
    <row r="516" spans="2:65" s="12" customFormat="1" ht="13.5">
      <c r="B516" s="213"/>
      <c r="C516" s="214"/>
      <c r="D516" s="189" t="s">
        <v>137</v>
      </c>
      <c r="E516" s="215" t="s">
        <v>21</v>
      </c>
      <c r="F516" s="216" t="s">
        <v>656</v>
      </c>
      <c r="G516" s="214"/>
      <c r="H516" s="217">
        <v>23.1919402985075</v>
      </c>
      <c r="I516" s="218"/>
      <c r="J516" s="214"/>
      <c r="K516" s="214"/>
      <c r="L516" s="219"/>
      <c r="M516" s="220"/>
      <c r="N516" s="221"/>
      <c r="O516" s="221"/>
      <c r="P516" s="221"/>
      <c r="Q516" s="221"/>
      <c r="R516" s="221"/>
      <c r="S516" s="221"/>
      <c r="T516" s="222"/>
      <c r="AT516" s="223" t="s">
        <v>137</v>
      </c>
      <c r="AU516" s="223" t="s">
        <v>77</v>
      </c>
      <c r="AV516" s="12" t="s">
        <v>79</v>
      </c>
      <c r="AW516" s="12" t="s">
        <v>139</v>
      </c>
      <c r="AX516" s="12" t="s">
        <v>70</v>
      </c>
      <c r="AY516" s="223" t="s">
        <v>128</v>
      </c>
    </row>
    <row r="517" spans="2:65" s="10" customFormat="1" ht="13.5">
      <c r="B517" s="192"/>
      <c r="C517" s="193"/>
      <c r="D517" s="189" t="s">
        <v>137</v>
      </c>
      <c r="E517" s="194" t="s">
        <v>21</v>
      </c>
      <c r="F517" s="195" t="s">
        <v>437</v>
      </c>
      <c r="G517" s="193"/>
      <c r="H517" s="194" t="s">
        <v>21</v>
      </c>
      <c r="I517" s="196"/>
      <c r="J517" s="193"/>
      <c r="K517" s="193"/>
      <c r="L517" s="197"/>
      <c r="M517" s="198"/>
      <c r="N517" s="199"/>
      <c r="O517" s="199"/>
      <c r="P517" s="199"/>
      <c r="Q517" s="199"/>
      <c r="R517" s="199"/>
      <c r="S517" s="199"/>
      <c r="T517" s="200"/>
      <c r="AT517" s="201" t="s">
        <v>137</v>
      </c>
      <c r="AU517" s="201" t="s">
        <v>77</v>
      </c>
      <c r="AV517" s="10" t="s">
        <v>77</v>
      </c>
      <c r="AW517" s="10" t="s">
        <v>139</v>
      </c>
      <c r="AX517" s="10" t="s">
        <v>70</v>
      </c>
      <c r="AY517" s="201" t="s">
        <v>128</v>
      </c>
    </row>
    <row r="518" spans="2:65" s="12" customFormat="1" ht="13.5">
      <c r="B518" s="213"/>
      <c r="C518" s="214"/>
      <c r="D518" s="189" t="s">
        <v>137</v>
      </c>
      <c r="E518" s="215" t="s">
        <v>21</v>
      </c>
      <c r="F518" s="216" t="s">
        <v>657</v>
      </c>
      <c r="G518" s="214"/>
      <c r="H518" s="217">
        <v>85.899000000000001</v>
      </c>
      <c r="I518" s="218"/>
      <c r="J518" s="214"/>
      <c r="K518" s="214"/>
      <c r="L518" s="219"/>
      <c r="M518" s="220"/>
      <c r="N518" s="221"/>
      <c r="O518" s="221"/>
      <c r="P518" s="221"/>
      <c r="Q518" s="221"/>
      <c r="R518" s="221"/>
      <c r="S518" s="221"/>
      <c r="T518" s="222"/>
      <c r="AT518" s="223" t="s">
        <v>137</v>
      </c>
      <c r="AU518" s="223" t="s">
        <v>77</v>
      </c>
      <c r="AV518" s="12" t="s">
        <v>79</v>
      </c>
      <c r="AW518" s="12" t="s">
        <v>139</v>
      </c>
      <c r="AX518" s="12" t="s">
        <v>70</v>
      </c>
      <c r="AY518" s="223" t="s">
        <v>128</v>
      </c>
    </row>
    <row r="519" spans="2:65" s="12" customFormat="1" ht="13.5">
      <c r="B519" s="213"/>
      <c r="C519" s="214"/>
      <c r="D519" s="189" t="s">
        <v>137</v>
      </c>
      <c r="E519" s="215" t="s">
        <v>21</v>
      </c>
      <c r="F519" s="216" t="s">
        <v>658</v>
      </c>
      <c r="G519" s="214"/>
      <c r="H519" s="217">
        <v>31.9968</v>
      </c>
      <c r="I519" s="218"/>
      <c r="J519" s="214"/>
      <c r="K519" s="214"/>
      <c r="L519" s="219"/>
      <c r="M519" s="220"/>
      <c r="N519" s="221"/>
      <c r="O519" s="221"/>
      <c r="P519" s="221"/>
      <c r="Q519" s="221"/>
      <c r="R519" s="221"/>
      <c r="S519" s="221"/>
      <c r="T519" s="222"/>
      <c r="AT519" s="223" t="s">
        <v>137</v>
      </c>
      <c r="AU519" s="223" t="s">
        <v>77</v>
      </c>
      <c r="AV519" s="12" t="s">
        <v>79</v>
      </c>
      <c r="AW519" s="12" t="s">
        <v>139</v>
      </c>
      <c r="AX519" s="12" t="s">
        <v>70</v>
      </c>
      <c r="AY519" s="223" t="s">
        <v>128</v>
      </c>
    </row>
    <row r="520" spans="2:65" s="12" customFormat="1" ht="13.5">
      <c r="B520" s="213"/>
      <c r="C520" s="214"/>
      <c r="D520" s="189" t="s">
        <v>137</v>
      </c>
      <c r="E520" s="215" t="s">
        <v>21</v>
      </c>
      <c r="F520" s="216" t="s">
        <v>659</v>
      </c>
      <c r="G520" s="214"/>
      <c r="H520" s="217">
        <v>31.68</v>
      </c>
      <c r="I520" s="218"/>
      <c r="J520" s="214"/>
      <c r="K520" s="214"/>
      <c r="L520" s="219"/>
      <c r="M520" s="220"/>
      <c r="N520" s="221"/>
      <c r="O520" s="221"/>
      <c r="P520" s="221"/>
      <c r="Q520" s="221"/>
      <c r="R520" s="221"/>
      <c r="S520" s="221"/>
      <c r="T520" s="222"/>
      <c r="AT520" s="223" t="s">
        <v>137</v>
      </c>
      <c r="AU520" s="223" t="s">
        <v>77</v>
      </c>
      <c r="AV520" s="12" t="s">
        <v>79</v>
      </c>
      <c r="AW520" s="12" t="s">
        <v>139</v>
      </c>
      <c r="AX520" s="12" t="s">
        <v>70</v>
      </c>
      <c r="AY520" s="223" t="s">
        <v>128</v>
      </c>
    </row>
    <row r="521" spans="2:65" s="12" customFormat="1" ht="13.5">
      <c r="B521" s="213"/>
      <c r="C521" s="214"/>
      <c r="D521" s="189" t="s">
        <v>137</v>
      </c>
      <c r="E521" s="215" t="s">
        <v>21</v>
      </c>
      <c r="F521" s="216" t="s">
        <v>660</v>
      </c>
      <c r="G521" s="214"/>
      <c r="H521" s="217">
        <v>66.593999999999994</v>
      </c>
      <c r="I521" s="218"/>
      <c r="J521" s="214"/>
      <c r="K521" s="214"/>
      <c r="L521" s="219"/>
      <c r="M521" s="220"/>
      <c r="N521" s="221"/>
      <c r="O521" s="221"/>
      <c r="P521" s="221"/>
      <c r="Q521" s="221"/>
      <c r="R521" s="221"/>
      <c r="S521" s="221"/>
      <c r="T521" s="222"/>
      <c r="AT521" s="223" t="s">
        <v>137</v>
      </c>
      <c r="AU521" s="223" t="s">
        <v>77</v>
      </c>
      <c r="AV521" s="12" t="s">
        <v>79</v>
      </c>
      <c r="AW521" s="12" t="s">
        <v>139</v>
      </c>
      <c r="AX521" s="12" t="s">
        <v>70</v>
      </c>
      <c r="AY521" s="223" t="s">
        <v>128</v>
      </c>
    </row>
    <row r="522" spans="2:65" s="12" customFormat="1" ht="13.5">
      <c r="B522" s="213"/>
      <c r="C522" s="214"/>
      <c r="D522" s="189" t="s">
        <v>137</v>
      </c>
      <c r="E522" s="215" t="s">
        <v>21</v>
      </c>
      <c r="F522" s="216" t="s">
        <v>661</v>
      </c>
      <c r="G522" s="214"/>
      <c r="H522" s="217">
        <v>8.5648750000000007</v>
      </c>
      <c r="I522" s="218"/>
      <c r="J522" s="214"/>
      <c r="K522" s="214"/>
      <c r="L522" s="219"/>
      <c r="M522" s="220"/>
      <c r="N522" s="221"/>
      <c r="O522" s="221"/>
      <c r="P522" s="221"/>
      <c r="Q522" s="221"/>
      <c r="R522" s="221"/>
      <c r="S522" s="221"/>
      <c r="T522" s="222"/>
      <c r="AT522" s="223" t="s">
        <v>137</v>
      </c>
      <c r="AU522" s="223" t="s">
        <v>77</v>
      </c>
      <c r="AV522" s="12" t="s">
        <v>79</v>
      </c>
      <c r="AW522" s="12" t="s">
        <v>139</v>
      </c>
      <c r="AX522" s="12" t="s">
        <v>70</v>
      </c>
      <c r="AY522" s="223" t="s">
        <v>128</v>
      </c>
    </row>
    <row r="523" spans="2:65" s="11" customFormat="1" ht="13.5">
      <c r="B523" s="202"/>
      <c r="C523" s="203"/>
      <c r="D523" s="189" t="s">
        <v>137</v>
      </c>
      <c r="E523" s="204" t="s">
        <v>21</v>
      </c>
      <c r="F523" s="205" t="s">
        <v>141</v>
      </c>
      <c r="G523" s="203"/>
      <c r="H523" s="206">
        <v>292.36168992537301</v>
      </c>
      <c r="I523" s="207"/>
      <c r="J523" s="203"/>
      <c r="K523" s="203"/>
      <c r="L523" s="208"/>
      <c r="M523" s="209"/>
      <c r="N523" s="210"/>
      <c r="O523" s="210"/>
      <c r="P523" s="210"/>
      <c r="Q523" s="210"/>
      <c r="R523" s="210"/>
      <c r="S523" s="210"/>
      <c r="T523" s="211"/>
      <c r="AT523" s="212" t="s">
        <v>137</v>
      </c>
      <c r="AU523" s="212" t="s">
        <v>77</v>
      </c>
      <c r="AV523" s="11" t="s">
        <v>134</v>
      </c>
      <c r="AW523" s="11" t="s">
        <v>139</v>
      </c>
      <c r="AX523" s="11" t="s">
        <v>77</v>
      </c>
      <c r="AY523" s="212" t="s">
        <v>128</v>
      </c>
    </row>
    <row r="524" spans="2:65" s="1" customFormat="1" ht="408" customHeight="1">
      <c r="B524" s="39"/>
      <c r="C524" s="177" t="s">
        <v>459</v>
      </c>
      <c r="D524" s="177" t="s">
        <v>129</v>
      </c>
      <c r="E524" s="178" t="s">
        <v>662</v>
      </c>
      <c r="F524" s="224" t="s">
        <v>663</v>
      </c>
      <c r="G524" s="180" t="s">
        <v>254</v>
      </c>
      <c r="H524" s="181">
        <v>17</v>
      </c>
      <c r="I524" s="182"/>
      <c r="J524" s="183">
        <f>ROUND(I524*H524,2)</f>
        <v>0</v>
      </c>
      <c r="K524" s="179" t="s">
        <v>246</v>
      </c>
      <c r="L524" s="59"/>
      <c r="M524" s="184" t="s">
        <v>21</v>
      </c>
      <c r="N524" s="185" t="s">
        <v>41</v>
      </c>
      <c r="O524" s="40"/>
      <c r="P524" s="186">
        <f>O524*H524</f>
        <v>0</v>
      </c>
      <c r="Q524" s="186">
        <v>0</v>
      </c>
      <c r="R524" s="186">
        <f>Q524*H524</f>
        <v>0</v>
      </c>
      <c r="S524" s="186">
        <v>0</v>
      </c>
      <c r="T524" s="187">
        <f>S524*H524</f>
        <v>0</v>
      </c>
      <c r="AR524" s="22" t="s">
        <v>134</v>
      </c>
      <c r="AT524" s="22" t="s">
        <v>129</v>
      </c>
      <c r="AU524" s="22" t="s">
        <v>77</v>
      </c>
      <c r="AY524" s="22" t="s">
        <v>128</v>
      </c>
      <c r="BE524" s="188">
        <f>IF(N524="základní",J524,0)</f>
        <v>0</v>
      </c>
      <c r="BF524" s="188">
        <f>IF(N524="snížená",J524,0)</f>
        <v>0</v>
      </c>
      <c r="BG524" s="188">
        <f>IF(N524="zákl. přenesená",J524,0)</f>
        <v>0</v>
      </c>
      <c r="BH524" s="188">
        <f>IF(N524="sníž. přenesená",J524,0)</f>
        <v>0</v>
      </c>
      <c r="BI524" s="188">
        <f>IF(N524="nulová",J524,0)</f>
        <v>0</v>
      </c>
      <c r="BJ524" s="22" t="s">
        <v>77</v>
      </c>
      <c r="BK524" s="188">
        <f>ROUND(I524*H524,2)</f>
        <v>0</v>
      </c>
      <c r="BL524" s="22" t="s">
        <v>134</v>
      </c>
      <c r="BM524" s="22" t="s">
        <v>664</v>
      </c>
    </row>
    <row r="525" spans="2:65" s="12" customFormat="1" ht="13.5">
      <c r="B525" s="213"/>
      <c r="C525" s="214"/>
      <c r="D525" s="189" t="s">
        <v>137</v>
      </c>
      <c r="E525" s="215" t="s">
        <v>21</v>
      </c>
      <c r="F525" s="216" t="s">
        <v>665</v>
      </c>
      <c r="G525" s="214"/>
      <c r="H525" s="217">
        <v>3</v>
      </c>
      <c r="I525" s="218"/>
      <c r="J525" s="214"/>
      <c r="K525" s="214"/>
      <c r="L525" s="219"/>
      <c r="M525" s="220"/>
      <c r="N525" s="221"/>
      <c r="O525" s="221"/>
      <c r="P525" s="221"/>
      <c r="Q525" s="221"/>
      <c r="R525" s="221"/>
      <c r="S525" s="221"/>
      <c r="T525" s="222"/>
      <c r="AT525" s="223" t="s">
        <v>137</v>
      </c>
      <c r="AU525" s="223" t="s">
        <v>77</v>
      </c>
      <c r="AV525" s="12" t="s">
        <v>79</v>
      </c>
      <c r="AW525" s="12" t="s">
        <v>139</v>
      </c>
      <c r="AX525" s="12" t="s">
        <v>70</v>
      </c>
      <c r="AY525" s="223" t="s">
        <v>128</v>
      </c>
    </row>
    <row r="526" spans="2:65" s="12" customFormat="1" ht="13.5">
      <c r="B526" s="213"/>
      <c r="C526" s="214"/>
      <c r="D526" s="189" t="s">
        <v>137</v>
      </c>
      <c r="E526" s="215" t="s">
        <v>21</v>
      </c>
      <c r="F526" s="216" t="s">
        <v>666</v>
      </c>
      <c r="G526" s="214"/>
      <c r="H526" s="217">
        <v>2</v>
      </c>
      <c r="I526" s="218"/>
      <c r="J526" s="214"/>
      <c r="K526" s="214"/>
      <c r="L526" s="219"/>
      <c r="M526" s="220"/>
      <c r="N526" s="221"/>
      <c r="O526" s="221"/>
      <c r="P526" s="221"/>
      <c r="Q526" s="221"/>
      <c r="R526" s="221"/>
      <c r="S526" s="221"/>
      <c r="T526" s="222"/>
      <c r="AT526" s="223" t="s">
        <v>137</v>
      </c>
      <c r="AU526" s="223" t="s">
        <v>77</v>
      </c>
      <c r="AV526" s="12" t="s">
        <v>79</v>
      </c>
      <c r="AW526" s="12" t="s">
        <v>139</v>
      </c>
      <c r="AX526" s="12" t="s">
        <v>70</v>
      </c>
      <c r="AY526" s="223" t="s">
        <v>128</v>
      </c>
    </row>
    <row r="527" spans="2:65" s="12" customFormat="1" ht="13.5">
      <c r="B527" s="213"/>
      <c r="C527" s="214"/>
      <c r="D527" s="189" t="s">
        <v>137</v>
      </c>
      <c r="E527" s="215" t="s">
        <v>21</v>
      </c>
      <c r="F527" s="216" t="s">
        <v>667</v>
      </c>
      <c r="G527" s="214"/>
      <c r="H527" s="217">
        <v>6</v>
      </c>
      <c r="I527" s="218"/>
      <c r="J527" s="214"/>
      <c r="K527" s="214"/>
      <c r="L527" s="219"/>
      <c r="M527" s="220"/>
      <c r="N527" s="221"/>
      <c r="O527" s="221"/>
      <c r="P527" s="221"/>
      <c r="Q527" s="221"/>
      <c r="R527" s="221"/>
      <c r="S527" s="221"/>
      <c r="T527" s="222"/>
      <c r="AT527" s="223" t="s">
        <v>137</v>
      </c>
      <c r="AU527" s="223" t="s">
        <v>77</v>
      </c>
      <c r="AV527" s="12" t="s">
        <v>79</v>
      </c>
      <c r="AW527" s="12" t="s">
        <v>139</v>
      </c>
      <c r="AX527" s="12" t="s">
        <v>70</v>
      </c>
      <c r="AY527" s="223" t="s">
        <v>128</v>
      </c>
    </row>
    <row r="528" spans="2:65" s="12" customFormat="1" ht="13.5">
      <c r="B528" s="213"/>
      <c r="C528" s="214"/>
      <c r="D528" s="189" t="s">
        <v>137</v>
      </c>
      <c r="E528" s="215" t="s">
        <v>21</v>
      </c>
      <c r="F528" s="216" t="s">
        <v>668</v>
      </c>
      <c r="G528" s="214"/>
      <c r="H528" s="217">
        <v>6</v>
      </c>
      <c r="I528" s="218"/>
      <c r="J528" s="214"/>
      <c r="K528" s="214"/>
      <c r="L528" s="219"/>
      <c r="M528" s="220"/>
      <c r="N528" s="221"/>
      <c r="O528" s="221"/>
      <c r="P528" s="221"/>
      <c r="Q528" s="221"/>
      <c r="R528" s="221"/>
      <c r="S528" s="221"/>
      <c r="T528" s="222"/>
      <c r="AT528" s="223" t="s">
        <v>137</v>
      </c>
      <c r="AU528" s="223" t="s">
        <v>77</v>
      </c>
      <c r="AV528" s="12" t="s">
        <v>79</v>
      </c>
      <c r="AW528" s="12" t="s">
        <v>139</v>
      </c>
      <c r="AX528" s="12" t="s">
        <v>70</v>
      </c>
      <c r="AY528" s="223" t="s">
        <v>128</v>
      </c>
    </row>
    <row r="529" spans="2:65" s="11" customFormat="1" ht="13.5">
      <c r="B529" s="202"/>
      <c r="C529" s="203"/>
      <c r="D529" s="189" t="s">
        <v>137</v>
      </c>
      <c r="E529" s="204" t="s">
        <v>21</v>
      </c>
      <c r="F529" s="205" t="s">
        <v>141</v>
      </c>
      <c r="G529" s="203"/>
      <c r="H529" s="206">
        <v>17</v>
      </c>
      <c r="I529" s="207"/>
      <c r="J529" s="203"/>
      <c r="K529" s="203"/>
      <c r="L529" s="208"/>
      <c r="M529" s="209"/>
      <c r="N529" s="210"/>
      <c r="O529" s="210"/>
      <c r="P529" s="210"/>
      <c r="Q529" s="210"/>
      <c r="R529" s="210"/>
      <c r="S529" s="210"/>
      <c r="T529" s="211"/>
      <c r="AT529" s="212" t="s">
        <v>137</v>
      </c>
      <c r="AU529" s="212" t="s">
        <v>77</v>
      </c>
      <c r="AV529" s="11" t="s">
        <v>134</v>
      </c>
      <c r="AW529" s="11" t="s">
        <v>139</v>
      </c>
      <c r="AX529" s="11" t="s">
        <v>77</v>
      </c>
      <c r="AY529" s="212" t="s">
        <v>128</v>
      </c>
    </row>
    <row r="530" spans="2:65" s="9" customFormat="1" ht="37.35" customHeight="1">
      <c r="B530" s="163"/>
      <c r="C530" s="164"/>
      <c r="D530" s="165" t="s">
        <v>69</v>
      </c>
      <c r="E530" s="166" t="s">
        <v>669</v>
      </c>
      <c r="F530" s="166" t="s">
        <v>670</v>
      </c>
      <c r="G530" s="164"/>
      <c r="H530" s="164"/>
      <c r="I530" s="167"/>
      <c r="J530" s="168">
        <f>BK530</f>
        <v>0</v>
      </c>
      <c r="K530" s="164"/>
      <c r="L530" s="169"/>
      <c r="M530" s="170"/>
      <c r="N530" s="171"/>
      <c r="O530" s="171"/>
      <c r="P530" s="172">
        <f>SUM(P531:P534)</f>
        <v>0</v>
      </c>
      <c r="Q530" s="171"/>
      <c r="R530" s="172">
        <f>SUM(R531:R534)</f>
        <v>0</v>
      </c>
      <c r="S530" s="171"/>
      <c r="T530" s="173">
        <f>SUM(T531:T534)</f>
        <v>0</v>
      </c>
      <c r="AR530" s="174" t="s">
        <v>77</v>
      </c>
      <c r="AT530" s="175" t="s">
        <v>69</v>
      </c>
      <c r="AU530" s="175" t="s">
        <v>70</v>
      </c>
      <c r="AY530" s="174" t="s">
        <v>128</v>
      </c>
      <c r="BK530" s="176">
        <f>SUM(BK531:BK534)</f>
        <v>0</v>
      </c>
    </row>
    <row r="531" spans="2:65" s="1" customFormat="1" ht="16.5" customHeight="1">
      <c r="B531" s="39"/>
      <c r="C531" s="177" t="s">
        <v>671</v>
      </c>
      <c r="D531" s="177" t="s">
        <v>129</v>
      </c>
      <c r="E531" s="178" t="s">
        <v>672</v>
      </c>
      <c r="F531" s="179" t="s">
        <v>673</v>
      </c>
      <c r="G531" s="180" t="s">
        <v>170</v>
      </c>
      <c r="H531" s="181">
        <v>398.303</v>
      </c>
      <c r="I531" s="182"/>
      <c r="J531" s="183">
        <f>ROUND(I531*H531,2)</f>
        <v>0</v>
      </c>
      <c r="K531" s="179" t="s">
        <v>133</v>
      </c>
      <c r="L531" s="59"/>
      <c r="M531" s="184" t="s">
        <v>21</v>
      </c>
      <c r="N531" s="185" t="s">
        <v>41</v>
      </c>
      <c r="O531" s="40"/>
      <c r="P531" s="186">
        <f>O531*H531</f>
        <v>0</v>
      </c>
      <c r="Q531" s="186">
        <v>0</v>
      </c>
      <c r="R531" s="186">
        <f>Q531*H531</f>
        <v>0</v>
      </c>
      <c r="S531" s="186">
        <v>0</v>
      </c>
      <c r="T531" s="187">
        <f>S531*H531</f>
        <v>0</v>
      </c>
      <c r="AR531" s="22" t="s">
        <v>134</v>
      </c>
      <c r="AT531" s="22" t="s">
        <v>129</v>
      </c>
      <c r="AU531" s="22" t="s">
        <v>77</v>
      </c>
      <c r="AY531" s="22" t="s">
        <v>128</v>
      </c>
      <c r="BE531" s="188">
        <f>IF(N531="základní",J531,0)</f>
        <v>0</v>
      </c>
      <c r="BF531" s="188">
        <f>IF(N531="snížená",J531,0)</f>
        <v>0</v>
      </c>
      <c r="BG531" s="188">
        <f>IF(N531="zákl. přenesená",J531,0)</f>
        <v>0</v>
      </c>
      <c r="BH531" s="188">
        <f>IF(N531="sníž. přenesená",J531,0)</f>
        <v>0</v>
      </c>
      <c r="BI531" s="188">
        <f>IF(N531="nulová",J531,0)</f>
        <v>0</v>
      </c>
      <c r="BJ531" s="22" t="s">
        <v>77</v>
      </c>
      <c r="BK531" s="188">
        <f>ROUND(I531*H531,2)</f>
        <v>0</v>
      </c>
      <c r="BL531" s="22" t="s">
        <v>134</v>
      </c>
      <c r="BM531" s="22" t="s">
        <v>674</v>
      </c>
    </row>
    <row r="532" spans="2:65" s="12" customFormat="1" ht="13.5">
      <c r="B532" s="213"/>
      <c r="C532" s="214"/>
      <c r="D532" s="189" t="s">
        <v>137</v>
      </c>
      <c r="E532" s="215" t="s">
        <v>21</v>
      </c>
      <c r="F532" s="216" t="s">
        <v>675</v>
      </c>
      <c r="G532" s="214"/>
      <c r="H532" s="217">
        <v>331.99349999999998</v>
      </c>
      <c r="I532" s="218"/>
      <c r="J532" s="214"/>
      <c r="K532" s="214"/>
      <c r="L532" s="219"/>
      <c r="M532" s="220"/>
      <c r="N532" s="221"/>
      <c r="O532" s="221"/>
      <c r="P532" s="221"/>
      <c r="Q532" s="221"/>
      <c r="R532" s="221"/>
      <c r="S532" s="221"/>
      <c r="T532" s="222"/>
      <c r="AT532" s="223" t="s">
        <v>137</v>
      </c>
      <c r="AU532" s="223" t="s">
        <v>77</v>
      </c>
      <c r="AV532" s="12" t="s">
        <v>79</v>
      </c>
      <c r="AW532" s="12" t="s">
        <v>139</v>
      </c>
      <c r="AX532" s="12" t="s">
        <v>70</v>
      </c>
      <c r="AY532" s="223" t="s">
        <v>128</v>
      </c>
    </row>
    <row r="533" spans="2:65" s="12" customFormat="1" ht="13.5">
      <c r="B533" s="213"/>
      <c r="C533" s="214"/>
      <c r="D533" s="189" t="s">
        <v>137</v>
      </c>
      <c r="E533" s="215" t="s">
        <v>21</v>
      </c>
      <c r="F533" s="216" t="s">
        <v>676</v>
      </c>
      <c r="G533" s="214"/>
      <c r="H533" s="217">
        <v>66.3095</v>
      </c>
      <c r="I533" s="218"/>
      <c r="J533" s="214"/>
      <c r="K533" s="214"/>
      <c r="L533" s="219"/>
      <c r="M533" s="220"/>
      <c r="N533" s="221"/>
      <c r="O533" s="221"/>
      <c r="P533" s="221"/>
      <c r="Q533" s="221"/>
      <c r="R533" s="221"/>
      <c r="S533" s="221"/>
      <c r="T533" s="222"/>
      <c r="AT533" s="223" t="s">
        <v>137</v>
      </c>
      <c r="AU533" s="223" t="s">
        <v>77</v>
      </c>
      <c r="AV533" s="12" t="s">
        <v>79</v>
      </c>
      <c r="AW533" s="12" t="s">
        <v>139</v>
      </c>
      <c r="AX533" s="12" t="s">
        <v>70</v>
      </c>
      <c r="AY533" s="223" t="s">
        <v>128</v>
      </c>
    </row>
    <row r="534" spans="2:65" s="11" customFormat="1" ht="13.5">
      <c r="B534" s="202"/>
      <c r="C534" s="203"/>
      <c r="D534" s="189" t="s">
        <v>137</v>
      </c>
      <c r="E534" s="204" t="s">
        <v>21</v>
      </c>
      <c r="F534" s="205" t="s">
        <v>141</v>
      </c>
      <c r="G534" s="203"/>
      <c r="H534" s="206">
        <v>398.303</v>
      </c>
      <c r="I534" s="207"/>
      <c r="J534" s="203"/>
      <c r="K534" s="203"/>
      <c r="L534" s="208"/>
      <c r="M534" s="209"/>
      <c r="N534" s="210"/>
      <c r="O534" s="210"/>
      <c r="P534" s="210"/>
      <c r="Q534" s="210"/>
      <c r="R534" s="210"/>
      <c r="S534" s="210"/>
      <c r="T534" s="211"/>
      <c r="AT534" s="212" t="s">
        <v>137</v>
      </c>
      <c r="AU534" s="212" t="s">
        <v>77</v>
      </c>
      <c r="AV534" s="11" t="s">
        <v>134</v>
      </c>
      <c r="AW534" s="11" t="s">
        <v>139</v>
      </c>
      <c r="AX534" s="11" t="s">
        <v>77</v>
      </c>
      <c r="AY534" s="212" t="s">
        <v>128</v>
      </c>
    </row>
    <row r="535" spans="2:65" s="9" customFormat="1" ht="37.35" customHeight="1">
      <c r="B535" s="163"/>
      <c r="C535" s="164"/>
      <c r="D535" s="165" t="s">
        <v>69</v>
      </c>
      <c r="E535" s="166" t="s">
        <v>677</v>
      </c>
      <c r="F535" s="166" t="s">
        <v>678</v>
      </c>
      <c r="G535" s="164"/>
      <c r="H535" s="164"/>
      <c r="I535" s="167"/>
      <c r="J535" s="168">
        <f>BK535</f>
        <v>0</v>
      </c>
      <c r="K535" s="164"/>
      <c r="L535" s="169"/>
      <c r="M535" s="170"/>
      <c r="N535" s="171"/>
      <c r="O535" s="171"/>
      <c r="P535" s="172">
        <f>SUM(P536:P578)</f>
        <v>0</v>
      </c>
      <c r="Q535" s="171"/>
      <c r="R535" s="172">
        <f>SUM(R536:R578)</f>
        <v>0</v>
      </c>
      <c r="S535" s="171"/>
      <c r="T535" s="173">
        <f>SUM(T536:T578)</f>
        <v>0</v>
      </c>
      <c r="AR535" s="174" t="s">
        <v>77</v>
      </c>
      <c r="AT535" s="175" t="s">
        <v>69</v>
      </c>
      <c r="AU535" s="175" t="s">
        <v>70</v>
      </c>
      <c r="AY535" s="174" t="s">
        <v>128</v>
      </c>
      <c r="BK535" s="176">
        <f>SUM(BK536:BK578)</f>
        <v>0</v>
      </c>
    </row>
    <row r="536" spans="2:65" s="1" customFormat="1" ht="16.5" customHeight="1">
      <c r="B536" s="39"/>
      <c r="C536" s="177" t="s">
        <v>464</v>
      </c>
      <c r="D536" s="177" t="s">
        <v>129</v>
      </c>
      <c r="E536" s="178" t="s">
        <v>679</v>
      </c>
      <c r="F536" s="179" t="s">
        <v>680</v>
      </c>
      <c r="G536" s="180" t="s">
        <v>170</v>
      </c>
      <c r="H536" s="181">
        <v>317.08</v>
      </c>
      <c r="I536" s="182"/>
      <c r="J536" s="183">
        <f>ROUND(I536*H536,2)</f>
        <v>0</v>
      </c>
      <c r="K536" s="179" t="s">
        <v>133</v>
      </c>
      <c r="L536" s="59"/>
      <c r="M536" s="184" t="s">
        <v>21</v>
      </c>
      <c r="N536" s="185" t="s">
        <v>41</v>
      </c>
      <c r="O536" s="40"/>
      <c r="P536" s="186">
        <f>O536*H536</f>
        <v>0</v>
      </c>
      <c r="Q536" s="186">
        <v>0</v>
      </c>
      <c r="R536" s="186">
        <f>Q536*H536</f>
        <v>0</v>
      </c>
      <c r="S536" s="186">
        <v>0</v>
      </c>
      <c r="T536" s="187">
        <f>S536*H536</f>
        <v>0</v>
      </c>
      <c r="AR536" s="22" t="s">
        <v>134</v>
      </c>
      <c r="AT536" s="22" t="s">
        <v>129</v>
      </c>
      <c r="AU536" s="22" t="s">
        <v>77</v>
      </c>
      <c r="AY536" s="22" t="s">
        <v>128</v>
      </c>
      <c r="BE536" s="188">
        <f>IF(N536="základní",J536,0)</f>
        <v>0</v>
      </c>
      <c r="BF536" s="188">
        <f>IF(N536="snížená",J536,0)</f>
        <v>0</v>
      </c>
      <c r="BG536" s="188">
        <f>IF(N536="zákl. přenesená",J536,0)</f>
        <v>0</v>
      </c>
      <c r="BH536" s="188">
        <f>IF(N536="sníž. přenesená",J536,0)</f>
        <v>0</v>
      </c>
      <c r="BI536" s="188">
        <f>IF(N536="nulová",J536,0)</f>
        <v>0</v>
      </c>
      <c r="BJ536" s="22" t="s">
        <v>77</v>
      </c>
      <c r="BK536" s="188">
        <f>ROUND(I536*H536,2)</f>
        <v>0</v>
      </c>
      <c r="BL536" s="22" t="s">
        <v>134</v>
      </c>
      <c r="BM536" s="22" t="s">
        <v>681</v>
      </c>
    </row>
    <row r="537" spans="2:65" s="1" customFormat="1" ht="27">
      <c r="B537" s="39"/>
      <c r="C537" s="61"/>
      <c r="D537" s="189" t="s">
        <v>135</v>
      </c>
      <c r="E537" s="61"/>
      <c r="F537" s="190" t="s">
        <v>682</v>
      </c>
      <c r="G537" s="61"/>
      <c r="H537" s="61"/>
      <c r="I537" s="150"/>
      <c r="J537" s="61"/>
      <c r="K537" s="61"/>
      <c r="L537" s="59"/>
      <c r="M537" s="191"/>
      <c r="N537" s="40"/>
      <c r="O537" s="40"/>
      <c r="P537" s="40"/>
      <c r="Q537" s="40"/>
      <c r="R537" s="40"/>
      <c r="S537" s="40"/>
      <c r="T537" s="76"/>
      <c r="AT537" s="22" t="s">
        <v>135</v>
      </c>
      <c r="AU537" s="22" t="s">
        <v>77</v>
      </c>
    </row>
    <row r="538" spans="2:65" s="10" customFormat="1" ht="13.5">
      <c r="B538" s="192"/>
      <c r="C538" s="193"/>
      <c r="D538" s="189" t="s">
        <v>137</v>
      </c>
      <c r="E538" s="194" t="s">
        <v>21</v>
      </c>
      <c r="F538" s="195" t="s">
        <v>683</v>
      </c>
      <c r="G538" s="193"/>
      <c r="H538" s="194" t="s">
        <v>21</v>
      </c>
      <c r="I538" s="196"/>
      <c r="J538" s="193"/>
      <c r="K538" s="193"/>
      <c r="L538" s="197"/>
      <c r="M538" s="198"/>
      <c r="N538" s="199"/>
      <c r="O538" s="199"/>
      <c r="P538" s="199"/>
      <c r="Q538" s="199"/>
      <c r="R538" s="199"/>
      <c r="S538" s="199"/>
      <c r="T538" s="200"/>
      <c r="AT538" s="201" t="s">
        <v>137</v>
      </c>
      <c r="AU538" s="201" t="s">
        <v>77</v>
      </c>
      <c r="AV538" s="10" t="s">
        <v>77</v>
      </c>
      <c r="AW538" s="10" t="s">
        <v>139</v>
      </c>
      <c r="AX538" s="10" t="s">
        <v>70</v>
      </c>
      <c r="AY538" s="201" t="s">
        <v>128</v>
      </c>
    </row>
    <row r="539" spans="2:65" s="12" customFormat="1" ht="13.5">
      <c r="B539" s="213"/>
      <c r="C539" s="214"/>
      <c r="D539" s="189" t="s">
        <v>137</v>
      </c>
      <c r="E539" s="215" t="s">
        <v>21</v>
      </c>
      <c r="F539" s="216" t="s">
        <v>684</v>
      </c>
      <c r="G539" s="214"/>
      <c r="H539" s="217">
        <v>11.34</v>
      </c>
      <c r="I539" s="218"/>
      <c r="J539" s="214"/>
      <c r="K539" s="214"/>
      <c r="L539" s="219"/>
      <c r="M539" s="220"/>
      <c r="N539" s="221"/>
      <c r="O539" s="221"/>
      <c r="P539" s="221"/>
      <c r="Q539" s="221"/>
      <c r="R539" s="221"/>
      <c r="S539" s="221"/>
      <c r="T539" s="222"/>
      <c r="AT539" s="223" t="s">
        <v>137</v>
      </c>
      <c r="AU539" s="223" t="s">
        <v>77</v>
      </c>
      <c r="AV539" s="12" t="s">
        <v>79</v>
      </c>
      <c r="AW539" s="12" t="s">
        <v>139</v>
      </c>
      <c r="AX539" s="12" t="s">
        <v>70</v>
      </c>
      <c r="AY539" s="223" t="s">
        <v>128</v>
      </c>
    </row>
    <row r="540" spans="2:65" s="12" customFormat="1" ht="13.5">
      <c r="B540" s="213"/>
      <c r="C540" s="214"/>
      <c r="D540" s="189" t="s">
        <v>137</v>
      </c>
      <c r="E540" s="215" t="s">
        <v>21</v>
      </c>
      <c r="F540" s="216" t="s">
        <v>685</v>
      </c>
      <c r="G540" s="214"/>
      <c r="H540" s="217">
        <v>2.86</v>
      </c>
      <c r="I540" s="218"/>
      <c r="J540" s="214"/>
      <c r="K540" s="214"/>
      <c r="L540" s="219"/>
      <c r="M540" s="220"/>
      <c r="N540" s="221"/>
      <c r="O540" s="221"/>
      <c r="P540" s="221"/>
      <c r="Q540" s="221"/>
      <c r="R540" s="221"/>
      <c r="S540" s="221"/>
      <c r="T540" s="222"/>
      <c r="AT540" s="223" t="s">
        <v>137</v>
      </c>
      <c r="AU540" s="223" t="s">
        <v>77</v>
      </c>
      <c r="AV540" s="12" t="s">
        <v>79</v>
      </c>
      <c r="AW540" s="12" t="s">
        <v>139</v>
      </c>
      <c r="AX540" s="12" t="s">
        <v>70</v>
      </c>
      <c r="AY540" s="223" t="s">
        <v>128</v>
      </c>
    </row>
    <row r="541" spans="2:65" s="12" customFormat="1" ht="13.5">
      <c r="B541" s="213"/>
      <c r="C541" s="214"/>
      <c r="D541" s="189" t="s">
        <v>137</v>
      </c>
      <c r="E541" s="215" t="s">
        <v>21</v>
      </c>
      <c r="F541" s="216" t="s">
        <v>686</v>
      </c>
      <c r="G541" s="214"/>
      <c r="H541" s="217">
        <v>37.619999999999997</v>
      </c>
      <c r="I541" s="218"/>
      <c r="J541" s="214"/>
      <c r="K541" s="214"/>
      <c r="L541" s="219"/>
      <c r="M541" s="220"/>
      <c r="N541" s="221"/>
      <c r="O541" s="221"/>
      <c r="P541" s="221"/>
      <c r="Q541" s="221"/>
      <c r="R541" s="221"/>
      <c r="S541" s="221"/>
      <c r="T541" s="222"/>
      <c r="AT541" s="223" t="s">
        <v>137</v>
      </c>
      <c r="AU541" s="223" t="s">
        <v>77</v>
      </c>
      <c r="AV541" s="12" t="s">
        <v>79</v>
      </c>
      <c r="AW541" s="12" t="s">
        <v>139</v>
      </c>
      <c r="AX541" s="12" t="s">
        <v>70</v>
      </c>
      <c r="AY541" s="223" t="s">
        <v>128</v>
      </c>
    </row>
    <row r="542" spans="2:65" s="12" customFormat="1" ht="13.5">
      <c r="B542" s="213"/>
      <c r="C542" s="214"/>
      <c r="D542" s="189" t="s">
        <v>137</v>
      </c>
      <c r="E542" s="215" t="s">
        <v>21</v>
      </c>
      <c r="F542" s="216" t="s">
        <v>687</v>
      </c>
      <c r="G542" s="214"/>
      <c r="H542" s="217">
        <v>4.59</v>
      </c>
      <c r="I542" s="218"/>
      <c r="J542" s="214"/>
      <c r="K542" s="214"/>
      <c r="L542" s="219"/>
      <c r="M542" s="220"/>
      <c r="N542" s="221"/>
      <c r="O542" s="221"/>
      <c r="P542" s="221"/>
      <c r="Q542" s="221"/>
      <c r="R542" s="221"/>
      <c r="S542" s="221"/>
      <c r="T542" s="222"/>
      <c r="AT542" s="223" t="s">
        <v>137</v>
      </c>
      <c r="AU542" s="223" t="s">
        <v>77</v>
      </c>
      <c r="AV542" s="12" t="s">
        <v>79</v>
      </c>
      <c r="AW542" s="12" t="s">
        <v>139</v>
      </c>
      <c r="AX542" s="12" t="s">
        <v>70</v>
      </c>
      <c r="AY542" s="223" t="s">
        <v>128</v>
      </c>
    </row>
    <row r="543" spans="2:65" s="12" customFormat="1" ht="13.5">
      <c r="B543" s="213"/>
      <c r="C543" s="214"/>
      <c r="D543" s="189" t="s">
        <v>137</v>
      </c>
      <c r="E543" s="215" t="s">
        <v>21</v>
      </c>
      <c r="F543" s="216" t="s">
        <v>688</v>
      </c>
      <c r="G543" s="214"/>
      <c r="H543" s="217">
        <v>6.21</v>
      </c>
      <c r="I543" s="218"/>
      <c r="J543" s="214"/>
      <c r="K543" s="214"/>
      <c r="L543" s="219"/>
      <c r="M543" s="220"/>
      <c r="N543" s="221"/>
      <c r="O543" s="221"/>
      <c r="P543" s="221"/>
      <c r="Q543" s="221"/>
      <c r="R543" s="221"/>
      <c r="S543" s="221"/>
      <c r="T543" s="222"/>
      <c r="AT543" s="223" t="s">
        <v>137</v>
      </c>
      <c r="AU543" s="223" t="s">
        <v>77</v>
      </c>
      <c r="AV543" s="12" t="s">
        <v>79</v>
      </c>
      <c r="AW543" s="12" t="s">
        <v>139</v>
      </c>
      <c r="AX543" s="12" t="s">
        <v>70</v>
      </c>
      <c r="AY543" s="223" t="s">
        <v>128</v>
      </c>
    </row>
    <row r="544" spans="2:65" s="10" customFormat="1" ht="13.5">
      <c r="B544" s="192"/>
      <c r="C544" s="193"/>
      <c r="D544" s="189" t="s">
        <v>137</v>
      </c>
      <c r="E544" s="194" t="s">
        <v>21</v>
      </c>
      <c r="F544" s="195" t="s">
        <v>689</v>
      </c>
      <c r="G544" s="193"/>
      <c r="H544" s="194" t="s">
        <v>21</v>
      </c>
      <c r="I544" s="196"/>
      <c r="J544" s="193"/>
      <c r="K544" s="193"/>
      <c r="L544" s="197"/>
      <c r="M544" s="198"/>
      <c r="N544" s="199"/>
      <c r="O544" s="199"/>
      <c r="P544" s="199"/>
      <c r="Q544" s="199"/>
      <c r="R544" s="199"/>
      <c r="S544" s="199"/>
      <c r="T544" s="200"/>
      <c r="AT544" s="201" t="s">
        <v>137</v>
      </c>
      <c r="AU544" s="201" t="s">
        <v>77</v>
      </c>
      <c r="AV544" s="10" t="s">
        <v>77</v>
      </c>
      <c r="AW544" s="10" t="s">
        <v>139</v>
      </c>
      <c r="AX544" s="10" t="s">
        <v>70</v>
      </c>
      <c r="AY544" s="201" t="s">
        <v>128</v>
      </c>
    </row>
    <row r="545" spans="2:65" s="12" customFormat="1" ht="13.5">
      <c r="B545" s="213"/>
      <c r="C545" s="214"/>
      <c r="D545" s="189" t="s">
        <v>137</v>
      </c>
      <c r="E545" s="215" t="s">
        <v>21</v>
      </c>
      <c r="F545" s="216" t="s">
        <v>690</v>
      </c>
      <c r="G545" s="214"/>
      <c r="H545" s="217">
        <v>20.239999999999998</v>
      </c>
      <c r="I545" s="218"/>
      <c r="J545" s="214"/>
      <c r="K545" s="214"/>
      <c r="L545" s="219"/>
      <c r="M545" s="220"/>
      <c r="N545" s="221"/>
      <c r="O545" s="221"/>
      <c r="P545" s="221"/>
      <c r="Q545" s="221"/>
      <c r="R545" s="221"/>
      <c r="S545" s="221"/>
      <c r="T545" s="222"/>
      <c r="AT545" s="223" t="s">
        <v>137</v>
      </c>
      <c r="AU545" s="223" t="s">
        <v>77</v>
      </c>
      <c r="AV545" s="12" t="s">
        <v>79</v>
      </c>
      <c r="AW545" s="12" t="s">
        <v>139</v>
      </c>
      <c r="AX545" s="12" t="s">
        <v>70</v>
      </c>
      <c r="AY545" s="223" t="s">
        <v>128</v>
      </c>
    </row>
    <row r="546" spans="2:65" s="12" customFormat="1" ht="13.5">
      <c r="B546" s="213"/>
      <c r="C546" s="214"/>
      <c r="D546" s="189" t="s">
        <v>137</v>
      </c>
      <c r="E546" s="215" t="s">
        <v>21</v>
      </c>
      <c r="F546" s="216" t="s">
        <v>691</v>
      </c>
      <c r="G546" s="214"/>
      <c r="H546" s="217">
        <v>10.119999999999999</v>
      </c>
      <c r="I546" s="218"/>
      <c r="J546" s="214"/>
      <c r="K546" s="214"/>
      <c r="L546" s="219"/>
      <c r="M546" s="220"/>
      <c r="N546" s="221"/>
      <c r="O546" s="221"/>
      <c r="P546" s="221"/>
      <c r="Q546" s="221"/>
      <c r="R546" s="221"/>
      <c r="S546" s="221"/>
      <c r="T546" s="222"/>
      <c r="AT546" s="223" t="s">
        <v>137</v>
      </c>
      <c r="AU546" s="223" t="s">
        <v>77</v>
      </c>
      <c r="AV546" s="12" t="s">
        <v>79</v>
      </c>
      <c r="AW546" s="12" t="s">
        <v>139</v>
      </c>
      <c r="AX546" s="12" t="s">
        <v>70</v>
      </c>
      <c r="AY546" s="223" t="s">
        <v>128</v>
      </c>
    </row>
    <row r="547" spans="2:65" s="10" customFormat="1" ht="13.5">
      <c r="B547" s="192"/>
      <c r="C547" s="193"/>
      <c r="D547" s="189" t="s">
        <v>137</v>
      </c>
      <c r="E547" s="194" t="s">
        <v>21</v>
      </c>
      <c r="F547" s="195" t="s">
        <v>692</v>
      </c>
      <c r="G547" s="193"/>
      <c r="H547" s="194" t="s">
        <v>21</v>
      </c>
      <c r="I547" s="196"/>
      <c r="J547" s="193"/>
      <c r="K547" s="193"/>
      <c r="L547" s="197"/>
      <c r="M547" s="198"/>
      <c r="N547" s="199"/>
      <c r="O547" s="199"/>
      <c r="P547" s="199"/>
      <c r="Q547" s="199"/>
      <c r="R547" s="199"/>
      <c r="S547" s="199"/>
      <c r="T547" s="200"/>
      <c r="AT547" s="201" t="s">
        <v>137</v>
      </c>
      <c r="AU547" s="201" t="s">
        <v>77</v>
      </c>
      <c r="AV547" s="10" t="s">
        <v>77</v>
      </c>
      <c r="AW547" s="10" t="s">
        <v>139</v>
      </c>
      <c r="AX547" s="10" t="s">
        <v>70</v>
      </c>
      <c r="AY547" s="201" t="s">
        <v>128</v>
      </c>
    </row>
    <row r="548" spans="2:65" s="12" customFormat="1" ht="13.5">
      <c r="B548" s="213"/>
      <c r="C548" s="214"/>
      <c r="D548" s="189" t="s">
        <v>137</v>
      </c>
      <c r="E548" s="215" t="s">
        <v>21</v>
      </c>
      <c r="F548" s="216" t="s">
        <v>693</v>
      </c>
      <c r="G548" s="214"/>
      <c r="H548" s="217">
        <v>34.32</v>
      </c>
      <c r="I548" s="218"/>
      <c r="J548" s="214"/>
      <c r="K548" s="214"/>
      <c r="L548" s="219"/>
      <c r="M548" s="220"/>
      <c r="N548" s="221"/>
      <c r="O548" s="221"/>
      <c r="P548" s="221"/>
      <c r="Q548" s="221"/>
      <c r="R548" s="221"/>
      <c r="S548" s="221"/>
      <c r="T548" s="222"/>
      <c r="AT548" s="223" t="s">
        <v>137</v>
      </c>
      <c r="AU548" s="223" t="s">
        <v>77</v>
      </c>
      <c r="AV548" s="12" t="s">
        <v>79</v>
      </c>
      <c r="AW548" s="12" t="s">
        <v>139</v>
      </c>
      <c r="AX548" s="12" t="s">
        <v>70</v>
      </c>
      <c r="AY548" s="223" t="s">
        <v>128</v>
      </c>
    </row>
    <row r="549" spans="2:65" s="12" customFormat="1" ht="13.5">
      <c r="B549" s="213"/>
      <c r="C549" s="214"/>
      <c r="D549" s="189" t="s">
        <v>137</v>
      </c>
      <c r="E549" s="215" t="s">
        <v>21</v>
      </c>
      <c r="F549" s="216" t="s">
        <v>694</v>
      </c>
      <c r="G549" s="214"/>
      <c r="H549" s="217">
        <v>5.0599999999999996</v>
      </c>
      <c r="I549" s="218"/>
      <c r="J549" s="214"/>
      <c r="K549" s="214"/>
      <c r="L549" s="219"/>
      <c r="M549" s="220"/>
      <c r="N549" s="221"/>
      <c r="O549" s="221"/>
      <c r="P549" s="221"/>
      <c r="Q549" s="221"/>
      <c r="R549" s="221"/>
      <c r="S549" s="221"/>
      <c r="T549" s="222"/>
      <c r="AT549" s="223" t="s">
        <v>137</v>
      </c>
      <c r="AU549" s="223" t="s">
        <v>77</v>
      </c>
      <c r="AV549" s="12" t="s">
        <v>79</v>
      </c>
      <c r="AW549" s="12" t="s">
        <v>139</v>
      </c>
      <c r="AX549" s="12" t="s">
        <v>70</v>
      </c>
      <c r="AY549" s="223" t="s">
        <v>128</v>
      </c>
    </row>
    <row r="550" spans="2:65" s="12" customFormat="1" ht="13.5">
      <c r="B550" s="213"/>
      <c r="C550" s="214"/>
      <c r="D550" s="189" t="s">
        <v>137</v>
      </c>
      <c r="E550" s="215" t="s">
        <v>21</v>
      </c>
      <c r="F550" s="216" t="s">
        <v>695</v>
      </c>
      <c r="G550" s="214"/>
      <c r="H550" s="217">
        <v>9.68</v>
      </c>
      <c r="I550" s="218"/>
      <c r="J550" s="214"/>
      <c r="K550" s="214"/>
      <c r="L550" s="219"/>
      <c r="M550" s="220"/>
      <c r="N550" s="221"/>
      <c r="O550" s="221"/>
      <c r="P550" s="221"/>
      <c r="Q550" s="221"/>
      <c r="R550" s="221"/>
      <c r="S550" s="221"/>
      <c r="T550" s="222"/>
      <c r="AT550" s="223" t="s">
        <v>137</v>
      </c>
      <c r="AU550" s="223" t="s">
        <v>77</v>
      </c>
      <c r="AV550" s="12" t="s">
        <v>79</v>
      </c>
      <c r="AW550" s="12" t="s">
        <v>139</v>
      </c>
      <c r="AX550" s="12" t="s">
        <v>70</v>
      </c>
      <c r="AY550" s="223" t="s">
        <v>128</v>
      </c>
    </row>
    <row r="551" spans="2:65" s="12" customFormat="1" ht="13.5">
      <c r="B551" s="213"/>
      <c r="C551" s="214"/>
      <c r="D551" s="189" t="s">
        <v>137</v>
      </c>
      <c r="E551" s="215" t="s">
        <v>21</v>
      </c>
      <c r="F551" s="216" t="s">
        <v>696</v>
      </c>
      <c r="G551" s="214"/>
      <c r="H551" s="217">
        <v>11.88</v>
      </c>
      <c r="I551" s="218"/>
      <c r="J551" s="214"/>
      <c r="K551" s="214"/>
      <c r="L551" s="219"/>
      <c r="M551" s="220"/>
      <c r="N551" s="221"/>
      <c r="O551" s="221"/>
      <c r="P551" s="221"/>
      <c r="Q551" s="221"/>
      <c r="R551" s="221"/>
      <c r="S551" s="221"/>
      <c r="T551" s="222"/>
      <c r="AT551" s="223" t="s">
        <v>137</v>
      </c>
      <c r="AU551" s="223" t="s">
        <v>77</v>
      </c>
      <c r="AV551" s="12" t="s">
        <v>79</v>
      </c>
      <c r="AW551" s="12" t="s">
        <v>139</v>
      </c>
      <c r="AX551" s="12" t="s">
        <v>70</v>
      </c>
      <c r="AY551" s="223" t="s">
        <v>128</v>
      </c>
    </row>
    <row r="552" spans="2:65" s="12" customFormat="1" ht="13.5">
      <c r="B552" s="213"/>
      <c r="C552" s="214"/>
      <c r="D552" s="189" t="s">
        <v>137</v>
      </c>
      <c r="E552" s="215" t="s">
        <v>21</v>
      </c>
      <c r="F552" s="216" t="s">
        <v>697</v>
      </c>
      <c r="G552" s="214"/>
      <c r="H552" s="217">
        <v>0.8</v>
      </c>
      <c r="I552" s="218"/>
      <c r="J552" s="214"/>
      <c r="K552" s="214"/>
      <c r="L552" s="219"/>
      <c r="M552" s="220"/>
      <c r="N552" s="221"/>
      <c r="O552" s="221"/>
      <c r="P552" s="221"/>
      <c r="Q552" s="221"/>
      <c r="R552" s="221"/>
      <c r="S552" s="221"/>
      <c r="T552" s="222"/>
      <c r="AT552" s="223" t="s">
        <v>137</v>
      </c>
      <c r="AU552" s="223" t="s">
        <v>77</v>
      </c>
      <c r="AV552" s="12" t="s">
        <v>79</v>
      </c>
      <c r="AW552" s="12" t="s">
        <v>139</v>
      </c>
      <c r="AX552" s="12" t="s">
        <v>70</v>
      </c>
      <c r="AY552" s="223" t="s">
        <v>128</v>
      </c>
    </row>
    <row r="553" spans="2:65" s="12" customFormat="1" ht="13.5">
      <c r="B553" s="213"/>
      <c r="C553" s="214"/>
      <c r="D553" s="189" t="s">
        <v>137</v>
      </c>
      <c r="E553" s="215" t="s">
        <v>21</v>
      </c>
      <c r="F553" s="216" t="s">
        <v>698</v>
      </c>
      <c r="G553" s="214"/>
      <c r="H553" s="217">
        <v>11.88</v>
      </c>
      <c r="I553" s="218"/>
      <c r="J553" s="214"/>
      <c r="K553" s="214"/>
      <c r="L553" s="219"/>
      <c r="M553" s="220"/>
      <c r="N553" s="221"/>
      <c r="O553" s="221"/>
      <c r="P553" s="221"/>
      <c r="Q553" s="221"/>
      <c r="R553" s="221"/>
      <c r="S553" s="221"/>
      <c r="T553" s="222"/>
      <c r="AT553" s="223" t="s">
        <v>137</v>
      </c>
      <c r="AU553" s="223" t="s">
        <v>77</v>
      </c>
      <c r="AV553" s="12" t="s">
        <v>79</v>
      </c>
      <c r="AW553" s="12" t="s">
        <v>139</v>
      </c>
      <c r="AX553" s="12" t="s">
        <v>70</v>
      </c>
      <c r="AY553" s="223" t="s">
        <v>128</v>
      </c>
    </row>
    <row r="554" spans="2:65" s="10" customFormat="1" ht="13.5">
      <c r="B554" s="192"/>
      <c r="C554" s="193"/>
      <c r="D554" s="189" t="s">
        <v>137</v>
      </c>
      <c r="E554" s="194" t="s">
        <v>21</v>
      </c>
      <c r="F554" s="195" t="s">
        <v>699</v>
      </c>
      <c r="G554" s="193"/>
      <c r="H554" s="194" t="s">
        <v>21</v>
      </c>
      <c r="I554" s="196"/>
      <c r="J554" s="193"/>
      <c r="K554" s="193"/>
      <c r="L554" s="197"/>
      <c r="M554" s="198"/>
      <c r="N554" s="199"/>
      <c r="O554" s="199"/>
      <c r="P554" s="199"/>
      <c r="Q554" s="199"/>
      <c r="R554" s="199"/>
      <c r="S554" s="199"/>
      <c r="T554" s="200"/>
      <c r="AT554" s="201" t="s">
        <v>137</v>
      </c>
      <c r="AU554" s="201" t="s">
        <v>77</v>
      </c>
      <c r="AV554" s="10" t="s">
        <v>77</v>
      </c>
      <c r="AW554" s="10" t="s">
        <v>139</v>
      </c>
      <c r="AX554" s="10" t="s">
        <v>70</v>
      </c>
      <c r="AY554" s="201" t="s">
        <v>128</v>
      </c>
    </row>
    <row r="555" spans="2:65" s="12" customFormat="1" ht="13.5">
      <c r="B555" s="213"/>
      <c r="C555" s="214"/>
      <c r="D555" s="189" t="s">
        <v>137</v>
      </c>
      <c r="E555" s="215" t="s">
        <v>21</v>
      </c>
      <c r="F555" s="216" t="s">
        <v>700</v>
      </c>
      <c r="G555" s="214"/>
      <c r="H555" s="217">
        <v>150.47999999999999</v>
      </c>
      <c r="I555" s="218"/>
      <c r="J555" s="214"/>
      <c r="K555" s="214"/>
      <c r="L555" s="219"/>
      <c r="M555" s="220"/>
      <c r="N555" s="221"/>
      <c r="O555" s="221"/>
      <c r="P555" s="221"/>
      <c r="Q555" s="221"/>
      <c r="R555" s="221"/>
      <c r="S555" s="221"/>
      <c r="T555" s="222"/>
      <c r="AT555" s="223" t="s">
        <v>137</v>
      </c>
      <c r="AU555" s="223" t="s">
        <v>77</v>
      </c>
      <c r="AV555" s="12" t="s">
        <v>79</v>
      </c>
      <c r="AW555" s="12" t="s">
        <v>139</v>
      </c>
      <c r="AX555" s="12" t="s">
        <v>70</v>
      </c>
      <c r="AY555" s="223" t="s">
        <v>128</v>
      </c>
    </row>
    <row r="556" spans="2:65" s="11" customFormat="1" ht="13.5">
      <c r="B556" s="202"/>
      <c r="C556" s="203"/>
      <c r="D556" s="189" t="s">
        <v>137</v>
      </c>
      <c r="E556" s="204" t="s">
        <v>21</v>
      </c>
      <c r="F556" s="205" t="s">
        <v>141</v>
      </c>
      <c r="G556" s="203"/>
      <c r="H556" s="206">
        <v>317.08</v>
      </c>
      <c r="I556" s="207"/>
      <c r="J556" s="203"/>
      <c r="K556" s="203"/>
      <c r="L556" s="208"/>
      <c r="M556" s="209"/>
      <c r="N556" s="210"/>
      <c r="O556" s="210"/>
      <c r="P556" s="210"/>
      <c r="Q556" s="210"/>
      <c r="R556" s="210"/>
      <c r="S556" s="210"/>
      <c r="T556" s="211"/>
      <c r="AT556" s="212" t="s">
        <v>137</v>
      </c>
      <c r="AU556" s="212" t="s">
        <v>77</v>
      </c>
      <c r="AV556" s="11" t="s">
        <v>134</v>
      </c>
      <c r="AW556" s="11" t="s">
        <v>139</v>
      </c>
      <c r="AX556" s="11" t="s">
        <v>77</v>
      </c>
      <c r="AY556" s="212" t="s">
        <v>128</v>
      </c>
    </row>
    <row r="557" spans="2:65" s="1" customFormat="1" ht="16.5" customHeight="1">
      <c r="B557" s="39"/>
      <c r="C557" s="177" t="s">
        <v>701</v>
      </c>
      <c r="D557" s="177" t="s">
        <v>129</v>
      </c>
      <c r="E557" s="178" t="s">
        <v>702</v>
      </c>
      <c r="F557" s="179" t="s">
        <v>703</v>
      </c>
      <c r="G557" s="180" t="s">
        <v>170</v>
      </c>
      <c r="H557" s="181">
        <v>317.08</v>
      </c>
      <c r="I557" s="182"/>
      <c r="J557" s="183">
        <f>ROUND(I557*H557,2)</f>
        <v>0</v>
      </c>
      <c r="K557" s="179" t="s">
        <v>133</v>
      </c>
      <c r="L557" s="59"/>
      <c r="M557" s="184" t="s">
        <v>21</v>
      </c>
      <c r="N557" s="185" t="s">
        <v>41</v>
      </c>
      <c r="O557" s="40"/>
      <c r="P557" s="186">
        <f>O557*H557</f>
        <v>0</v>
      </c>
      <c r="Q557" s="186">
        <v>0</v>
      </c>
      <c r="R557" s="186">
        <f>Q557*H557</f>
        <v>0</v>
      </c>
      <c r="S557" s="186">
        <v>0</v>
      </c>
      <c r="T557" s="187">
        <f>S557*H557</f>
        <v>0</v>
      </c>
      <c r="AR557" s="22" t="s">
        <v>134</v>
      </c>
      <c r="AT557" s="22" t="s">
        <v>129</v>
      </c>
      <c r="AU557" s="22" t="s">
        <v>77</v>
      </c>
      <c r="AY557" s="22" t="s">
        <v>128</v>
      </c>
      <c r="BE557" s="188">
        <f>IF(N557="základní",J557,0)</f>
        <v>0</v>
      </c>
      <c r="BF557" s="188">
        <f>IF(N557="snížená",J557,0)</f>
        <v>0</v>
      </c>
      <c r="BG557" s="188">
        <f>IF(N557="zákl. přenesená",J557,0)</f>
        <v>0</v>
      </c>
      <c r="BH557" s="188">
        <f>IF(N557="sníž. přenesená",J557,0)</f>
        <v>0</v>
      </c>
      <c r="BI557" s="188">
        <f>IF(N557="nulová",J557,0)</f>
        <v>0</v>
      </c>
      <c r="BJ557" s="22" t="s">
        <v>77</v>
      </c>
      <c r="BK557" s="188">
        <f>ROUND(I557*H557,2)</f>
        <v>0</v>
      </c>
      <c r="BL557" s="22" t="s">
        <v>134</v>
      </c>
      <c r="BM557" s="22" t="s">
        <v>704</v>
      </c>
    </row>
    <row r="558" spans="2:65" s="1" customFormat="1" ht="27">
      <c r="B558" s="39"/>
      <c r="C558" s="61"/>
      <c r="D558" s="189" t="s">
        <v>135</v>
      </c>
      <c r="E558" s="61"/>
      <c r="F558" s="190" t="s">
        <v>682</v>
      </c>
      <c r="G558" s="61"/>
      <c r="H558" s="61"/>
      <c r="I558" s="150"/>
      <c r="J558" s="61"/>
      <c r="K558" s="61"/>
      <c r="L558" s="59"/>
      <c r="M558" s="191"/>
      <c r="N558" s="40"/>
      <c r="O558" s="40"/>
      <c r="P558" s="40"/>
      <c r="Q558" s="40"/>
      <c r="R558" s="40"/>
      <c r="S558" s="40"/>
      <c r="T558" s="76"/>
      <c r="AT558" s="22" t="s">
        <v>135</v>
      </c>
      <c r="AU558" s="22" t="s">
        <v>77</v>
      </c>
    </row>
    <row r="559" spans="2:65" s="10" customFormat="1" ht="13.5">
      <c r="B559" s="192"/>
      <c r="C559" s="193"/>
      <c r="D559" s="189" t="s">
        <v>137</v>
      </c>
      <c r="E559" s="194" t="s">
        <v>21</v>
      </c>
      <c r="F559" s="195" t="s">
        <v>705</v>
      </c>
      <c r="G559" s="193"/>
      <c r="H559" s="194" t="s">
        <v>21</v>
      </c>
      <c r="I559" s="196"/>
      <c r="J559" s="193"/>
      <c r="K559" s="193"/>
      <c r="L559" s="197"/>
      <c r="M559" s="198"/>
      <c r="N559" s="199"/>
      <c r="O559" s="199"/>
      <c r="P559" s="199"/>
      <c r="Q559" s="199"/>
      <c r="R559" s="199"/>
      <c r="S559" s="199"/>
      <c r="T559" s="200"/>
      <c r="AT559" s="201" t="s">
        <v>137</v>
      </c>
      <c r="AU559" s="201" t="s">
        <v>77</v>
      </c>
      <c r="AV559" s="10" t="s">
        <v>77</v>
      </c>
      <c r="AW559" s="10" t="s">
        <v>139</v>
      </c>
      <c r="AX559" s="10" t="s">
        <v>70</v>
      </c>
      <c r="AY559" s="201" t="s">
        <v>128</v>
      </c>
    </row>
    <row r="560" spans="2:65" s="12" customFormat="1" ht="13.5">
      <c r="B560" s="213"/>
      <c r="C560" s="214"/>
      <c r="D560" s="189" t="s">
        <v>137</v>
      </c>
      <c r="E560" s="215" t="s">
        <v>21</v>
      </c>
      <c r="F560" s="216" t="s">
        <v>706</v>
      </c>
      <c r="G560" s="214"/>
      <c r="H560" s="217">
        <v>11.34</v>
      </c>
      <c r="I560" s="218"/>
      <c r="J560" s="214"/>
      <c r="K560" s="214"/>
      <c r="L560" s="219"/>
      <c r="M560" s="220"/>
      <c r="N560" s="221"/>
      <c r="O560" s="221"/>
      <c r="P560" s="221"/>
      <c r="Q560" s="221"/>
      <c r="R560" s="221"/>
      <c r="S560" s="221"/>
      <c r="T560" s="222"/>
      <c r="AT560" s="223" t="s">
        <v>137</v>
      </c>
      <c r="AU560" s="223" t="s">
        <v>77</v>
      </c>
      <c r="AV560" s="12" t="s">
        <v>79</v>
      </c>
      <c r="AW560" s="12" t="s">
        <v>139</v>
      </c>
      <c r="AX560" s="12" t="s">
        <v>70</v>
      </c>
      <c r="AY560" s="223" t="s">
        <v>128</v>
      </c>
    </row>
    <row r="561" spans="2:51" s="12" customFormat="1" ht="13.5">
      <c r="B561" s="213"/>
      <c r="C561" s="214"/>
      <c r="D561" s="189" t="s">
        <v>137</v>
      </c>
      <c r="E561" s="215" t="s">
        <v>21</v>
      </c>
      <c r="F561" s="216" t="s">
        <v>707</v>
      </c>
      <c r="G561" s="214"/>
      <c r="H561" s="217">
        <v>2.86</v>
      </c>
      <c r="I561" s="218"/>
      <c r="J561" s="214"/>
      <c r="K561" s="214"/>
      <c r="L561" s="219"/>
      <c r="M561" s="220"/>
      <c r="N561" s="221"/>
      <c r="O561" s="221"/>
      <c r="P561" s="221"/>
      <c r="Q561" s="221"/>
      <c r="R561" s="221"/>
      <c r="S561" s="221"/>
      <c r="T561" s="222"/>
      <c r="AT561" s="223" t="s">
        <v>137</v>
      </c>
      <c r="AU561" s="223" t="s">
        <v>77</v>
      </c>
      <c r="AV561" s="12" t="s">
        <v>79</v>
      </c>
      <c r="AW561" s="12" t="s">
        <v>139</v>
      </c>
      <c r="AX561" s="12" t="s">
        <v>70</v>
      </c>
      <c r="AY561" s="223" t="s">
        <v>128</v>
      </c>
    </row>
    <row r="562" spans="2:51" s="12" customFormat="1" ht="13.5">
      <c r="B562" s="213"/>
      <c r="C562" s="214"/>
      <c r="D562" s="189" t="s">
        <v>137</v>
      </c>
      <c r="E562" s="215" t="s">
        <v>21</v>
      </c>
      <c r="F562" s="216" t="s">
        <v>686</v>
      </c>
      <c r="G562" s="214"/>
      <c r="H562" s="217">
        <v>37.619999999999997</v>
      </c>
      <c r="I562" s="218"/>
      <c r="J562" s="214"/>
      <c r="K562" s="214"/>
      <c r="L562" s="219"/>
      <c r="M562" s="220"/>
      <c r="N562" s="221"/>
      <c r="O562" s="221"/>
      <c r="P562" s="221"/>
      <c r="Q562" s="221"/>
      <c r="R562" s="221"/>
      <c r="S562" s="221"/>
      <c r="T562" s="222"/>
      <c r="AT562" s="223" t="s">
        <v>137</v>
      </c>
      <c r="AU562" s="223" t="s">
        <v>77</v>
      </c>
      <c r="AV562" s="12" t="s">
        <v>79</v>
      </c>
      <c r="AW562" s="12" t="s">
        <v>139</v>
      </c>
      <c r="AX562" s="12" t="s">
        <v>70</v>
      </c>
      <c r="AY562" s="223" t="s">
        <v>128</v>
      </c>
    </row>
    <row r="563" spans="2:51" s="12" customFormat="1" ht="13.5">
      <c r="B563" s="213"/>
      <c r="C563" s="214"/>
      <c r="D563" s="189" t="s">
        <v>137</v>
      </c>
      <c r="E563" s="215" t="s">
        <v>21</v>
      </c>
      <c r="F563" s="216" t="s">
        <v>687</v>
      </c>
      <c r="G563" s="214"/>
      <c r="H563" s="217">
        <v>4.59</v>
      </c>
      <c r="I563" s="218"/>
      <c r="J563" s="214"/>
      <c r="K563" s="214"/>
      <c r="L563" s="219"/>
      <c r="M563" s="220"/>
      <c r="N563" s="221"/>
      <c r="O563" s="221"/>
      <c r="P563" s="221"/>
      <c r="Q563" s="221"/>
      <c r="R563" s="221"/>
      <c r="S563" s="221"/>
      <c r="T563" s="222"/>
      <c r="AT563" s="223" t="s">
        <v>137</v>
      </c>
      <c r="AU563" s="223" t="s">
        <v>77</v>
      </c>
      <c r="AV563" s="12" t="s">
        <v>79</v>
      </c>
      <c r="AW563" s="12" t="s">
        <v>139</v>
      </c>
      <c r="AX563" s="12" t="s">
        <v>70</v>
      </c>
      <c r="AY563" s="223" t="s">
        <v>128</v>
      </c>
    </row>
    <row r="564" spans="2:51" s="12" customFormat="1" ht="13.5">
      <c r="B564" s="213"/>
      <c r="C564" s="214"/>
      <c r="D564" s="189" t="s">
        <v>137</v>
      </c>
      <c r="E564" s="215" t="s">
        <v>21</v>
      </c>
      <c r="F564" s="216" t="s">
        <v>688</v>
      </c>
      <c r="G564" s="214"/>
      <c r="H564" s="217">
        <v>6.21</v>
      </c>
      <c r="I564" s="218"/>
      <c r="J564" s="214"/>
      <c r="K564" s="214"/>
      <c r="L564" s="219"/>
      <c r="M564" s="220"/>
      <c r="N564" s="221"/>
      <c r="O564" s="221"/>
      <c r="P564" s="221"/>
      <c r="Q564" s="221"/>
      <c r="R564" s="221"/>
      <c r="S564" s="221"/>
      <c r="T564" s="222"/>
      <c r="AT564" s="223" t="s">
        <v>137</v>
      </c>
      <c r="AU564" s="223" t="s">
        <v>77</v>
      </c>
      <c r="AV564" s="12" t="s">
        <v>79</v>
      </c>
      <c r="AW564" s="12" t="s">
        <v>139</v>
      </c>
      <c r="AX564" s="12" t="s">
        <v>70</v>
      </c>
      <c r="AY564" s="223" t="s">
        <v>128</v>
      </c>
    </row>
    <row r="565" spans="2:51" s="10" customFormat="1" ht="13.5">
      <c r="B565" s="192"/>
      <c r="C565" s="193"/>
      <c r="D565" s="189" t="s">
        <v>137</v>
      </c>
      <c r="E565" s="194" t="s">
        <v>21</v>
      </c>
      <c r="F565" s="195" t="s">
        <v>708</v>
      </c>
      <c r="G565" s="193"/>
      <c r="H565" s="194" t="s">
        <v>21</v>
      </c>
      <c r="I565" s="196"/>
      <c r="J565" s="193"/>
      <c r="K565" s="193"/>
      <c r="L565" s="197"/>
      <c r="M565" s="198"/>
      <c r="N565" s="199"/>
      <c r="O565" s="199"/>
      <c r="P565" s="199"/>
      <c r="Q565" s="199"/>
      <c r="R565" s="199"/>
      <c r="S565" s="199"/>
      <c r="T565" s="200"/>
      <c r="AT565" s="201" t="s">
        <v>137</v>
      </c>
      <c r="AU565" s="201" t="s">
        <v>77</v>
      </c>
      <c r="AV565" s="10" t="s">
        <v>77</v>
      </c>
      <c r="AW565" s="10" t="s">
        <v>139</v>
      </c>
      <c r="AX565" s="10" t="s">
        <v>70</v>
      </c>
      <c r="AY565" s="201" t="s">
        <v>128</v>
      </c>
    </row>
    <row r="566" spans="2:51" s="12" customFormat="1" ht="13.5">
      <c r="B566" s="213"/>
      <c r="C566" s="214"/>
      <c r="D566" s="189" t="s">
        <v>137</v>
      </c>
      <c r="E566" s="215" t="s">
        <v>21</v>
      </c>
      <c r="F566" s="216" t="s">
        <v>709</v>
      </c>
      <c r="G566" s="214"/>
      <c r="H566" s="217">
        <v>20.239999999999998</v>
      </c>
      <c r="I566" s="218"/>
      <c r="J566" s="214"/>
      <c r="K566" s="214"/>
      <c r="L566" s="219"/>
      <c r="M566" s="220"/>
      <c r="N566" s="221"/>
      <c r="O566" s="221"/>
      <c r="P566" s="221"/>
      <c r="Q566" s="221"/>
      <c r="R566" s="221"/>
      <c r="S566" s="221"/>
      <c r="T566" s="222"/>
      <c r="AT566" s="223" t="s">
        <v>137</v>
      </c>
      <c r="AU566" s="223" t="s">
        <v>77</v>
      </c>
      <c r="AV566" s="12" t="s">
        <v>79</v>
      </c>
      <c r="AW566" s="12" t="s">
        <v>139</v>
      </c>
      <c r="AX566" s="12" t="s">
        <v>70</v>
      </c>
      <c r="AY566" s="223" t="s">
        <v>128</v>
      </c>
    </row>
    <row r="567" spans="2:51" s="12" customFormat="1" ht="13.5">
      <c r="B567" s="213"/>
      <c r="C567" s="214"/>
      <c r="D567" s="189" t="s">
        <v>137</v>
      </c>
      <c r="E567" s="215" t="s">
        <v>21</v>
      </c>
      <c r="F567" s="216" t="s">
        <v>710</v>
      </c>
      <c r="G567" s="214"/>
      <c r="H567" s="217">
        <v>10.119999999999999</v>
      </c>
      <c r="I567" s="218"/>
      <c r="J567" s="214"/>
      <c r="K567" s="214"/>
      <c r="L567" s="219"/>
      <c r="M567" s="220"/>
      <c r="N567" s="221"/>
      <c r="O567" s="221"/>
      <c r="P567" s="221"/>
      <c r="Q567" s="221"/>
      <c r="R567" s="221"/>
      <c r="S567" s="221"/>
      <c r="T567" s="222"/>
      <c r="AT567" s="223" t="s">
        <v>137</v>
      </c>
      <c r="AU567" s="223" t="s">
        <v>77</v>
      </c>
      <c r="AV567" s="12" t="s">
        <v>79</v>
      </c>
      <c r="AW567" s="12" t="s">
        <v>139</v>
      </c>
      <c r="AX567" s="12" t="s">
        <v>70</v>
      </c>
      <c r="AY567" s="223" t="s">
        <v>128</v>
      </c>
    </row>
    <row r="568" spans="2:51" s="10" customFormat="1" ht="13.5">
      <c r="B568" s="192"/>
      <c r="C568" s="193"/>
      <c r="D568" s="189" t="s">
        <v>137</v>
      </c>
      <c r="E568" s="194" t="s">
        <v>21</v>
      </c>
      <c r="F568" s="195" t="s">
        <v>692</v>
      </c>
      <c r="G568" s="193"/>
      <c r="H568" s="194" t="s">
        <v>21</v>
      </c>
      <c r="I568" s="196"/>
      <c r="J568" s="193"/>
      <c r="K568" s="193"/>
      <c r="L568" s="197"/>
      <c r="M568" s="198"/>
      <c r="N568" s="199"/>
      <c r="O568" s="199"/>
      <c r="P568" s="199"/>
      <c r="Q568" s="199"/>
      <c r="R568" s="199"/>
      <c r="S568" s="199"/>
      <c r="T568" s="200"/>
      <c r="AT568" s="201" t="s">
        <v>137</v>
      </c>
      <c r="AU568" s="201" t="s">
        <v>77</v>
      </c>
      <c r="AV568" s="10" t="s">
        <v>77</v>
      </c>
      <c r="AW568" s="10" t="s">
        <v>139</v>
      </c>
      <c r="AX568" s="10" t="s">
        <v>70</v>
      </c>
      <c r="AY568" s="201" t="s">
        <v>128</v>
      </c>
    </row>
    <row r="569" spans="2:51" s="12" customFormat="1" ht="13.5">
      <c r="B569" s="213"/>
      <c r="C569" s="214"/>
      <c r="D569" s="189" t="s">
        <v>137</v>
      </c>
      <c r="E569" s="215" t="s">
        <v>21</v>
      </c>
      <c r="F569" s="216" t="s">
        <v>693</v>
      </c>
      <c r="G569" s="214"/>
      <c r="H569" s="217">
        <v>34.32</v>
      </c>
      <c r="I569" s="218"/>
      <c r="J569" s="214"/>
      <c r="K569" s="214"/>
      <c r="L569" s="219"/>
      <c r="M569" s="220"/>
      <c r="N569" s="221"/>
      <c r="O569" s="221"/>
      <c r="P569" s="221"/>
      <c r="Q569" s="221"/>
      <c r="R569" s="221"/>
      <c r="S569" s="221"/>
      <c r="T569" s="222"/>
      <c r="AT569" s="223" t="s">
        <v>137</v>
      </c>
      <c r="AU569" s="223" t="s">
        <v>77</v>
      </c>
      <c r="AV569" s="12" t="s">
        <v>79</v>
      </c>
      <c r="AW569" s="12" t="s">
        <v>139</v>
      </c>
      <c r="AX569" s="12" t="s">
        <v>70</v>
      </c>
      <c r="AY569" s="223" t="s">
        <v>128</v>
      </c>
    </row>
    <row r="570" spans="2:51" s="12" customFormat="1" ht="13.5">
      <c r="B570" s="213"/>
      <c r="C570" s="214"/>
      <c r="D570" s="189" t="s">
        <v>137</v>
      </c>
      <c r="E570" s="215" t="s">
        <v>21</v>
      </c>
      <c r="F570" s="216" t="s">
        <v>711</v>
      </c>
      <c r="G570" s="214"/>
      <c r="H570" s="217">
        <v>5.0599999999999996</v>
      </c>
      <c r="I570" s="218"/>
      <c r="J570" s="214"/>
      <c r="K570" s="214"/>
      <c r="L570" s="219"/>
      <c r="M570" s="220"/>
      <c r="N570" s="221"/>
      <c r="O570" s="221"/>
      <c r="P570" s="221"/>
      <c r="Q570" s="221"/>
      <c r="R570" s="221"/>
      <c r="S570" s="221"/>
      <c r="T570" s="222"/>
      <c r="AT570" s="223" t="s">
        <v>137</v>
      </c>
      <c r="AU570" s="223" t="s">
        <v>77</v>
      </c>
      <c r="AV570" s="12" t="s">
        <v>79</v>
      </c>
      <c r="AW570" s="12" t="s">
        <v>139</v>
      </c>
      <c r="AX570" s="12" t="s">
        <v>70</v>
      </c>
      <c r="AY570" s="223" t="s">
        <v>128</v>
      </c>
    </row>
    <row r="571" spans="2:51" s="12" customFormat="1" ht="13.5">
      <c r="B571" s="213"/>
      <c r="C571" s="214"/>
      <c r="D571" s="189" t="s">
        <v>137</v>
      </c>
      <c r="E571" s="215" t="s">
        <v>21</v>
      </c>
      <c r="F571" s="216" t="s">
        <v>695</v>
      </c>
      <c r="G571" s="214"/>
      <c r="H571" s="217">
        <v>9.68</v>
      </c>
      <c r="I571" s="218"/>
      <c r="J571" s="214"/>
      <c r="K571" s="214"/>
      <c r="L571" s="219"/>
      <c r="M571" s="220"/>
      <c r="N571" s="221"/>
      <c r="O571" s="221"/>
      <c r="P571" s="221"/>
      <c r="Q571" s="221"/>
      <c r="R571" s="221"/>
      <c r="S571" s="221"/>
      <c r="T571" s="222"/>
      <c r="AT571" s="223" t="s">
        <v>137</v>
      </c>
      <c r="AU571" s="223" t="s">
        <v>77</v>
      </c>
      <c r="AV571" s="12" t="s">
        <v>79</v>
      </c>
      <c r="AW571" s="12" t="s">
        <v>139</v>
      </c>
      <c r="AX571" s="12" t="s">
        <v>70</v>
      </c>
      <c r="AY571" s="223" t="s">
        <v>128</v>
      </c>
    </row>
    <row r="572" spans="2:51" s="12" customFormat="1" ht="13.5">
      <c r="B572" s="213"/>
      <c r="C572" s="214"/>
      <c r="D572" s="189" t="s">
        <v>137</v>
      </c>
      <c r="E572" s="215" t="s">
        <v>21</v>
      </c>
      <c r="F572" s="216" t="s">
        <v>712</v>
      </c>
      <c r="G572" s="214"/>
      <c r="H572" s="217">
        <v>11.88</v>
      </c>
      <c r="I572" s="218"/>
      <c r="J572" s="214"/>
      <c r="K572" s="214"/>
      <c r="L572" s="219"/>
      <c r="M572" s="220"/>
      <c r="N572" s="221"/>
      <c r="O572" s="221"/>
      <c r="P572" s="221"/>
      <c r="Q572" s="221"/>
      <c r="R572" s="221"/>
      <c r="S572" s="221"/>
      <c r="T572" s="222"/>
      <c r="AT572" s="223" t="s">
        <v>137</v>
      </c>
      <c r="AU572" s="223" t="s">
        <v>77</v>
      </c>
      <c r="AV572" s="12" t="s">
        <v>79</v>
      </c>
      <c r="AW572" s="12" t="s">
        <v>139</v>
      </c>
      <c r="AX572" s="12" t="s">
        <v>70</v>
      </c>
      <c r="AY572" s="223" t="s">
        <v>128</v>
      </c>
    </row>
    <row r="573" spans="2:51" s="12" customFormat="1" ht="13.5">
      <c r="B573" s="213"/>
      <c r="C573" s="214"/>
      <c r="D573" s="189" t="s">
        <v>137</v>
      </c>
      <c r="E573" s="215" t="s">
        <v>21</v>
      </c>
      <c r="F573" s="216" t="s">
        <v>697</v>
      </c>
      <c r="G573" s="214"/>
      <c r="H573" s="217">
        <v>0.8</v>
      </c>
      <c r="I573" s="218"/>
      <c r="J573" s="214"/>
      <c r="K573" s="214"/>
      <c r="L573" s="219"/>
      <c r="M573" s="220"/>
      <c r="N573" s="221"/>
      <c r="O573" s="221"/>
      <c r="P573" s="221"/>
      <c r="Q573" s="221"/>
      <c r="R573" s="221"/>
      <c r="S573" s="221"/>
      <c r="T573" s="222"/>
      <c r="AT573" s="223" t="s">
        <v>137</v>
      </c>
      <c r="AU573" s="223" t="s">
        <v>77</v>
      </c>
      <c r="AV573" s="12" t="s">
        <v>79</v>
      </c>
      <c r="AW573" s="12" t="s">
        <v>139</v>
      </c>
      <c r="AX573" s="12" t="s">
        <v>70</v>
      </c>
      <c r="AY573" s="223" t="s">
        <v>128</v>
      </c>
    </row>
    <row r="574" spans="2:51" s="12" customFormat="1" ht="13.5">
      <c r="B574" s="213"/>
      <c r="C574" s="214"/>
      <c r="D574" s="189" t="s">
        <v>137</v>
      </c>
      <c r="E574" s="215" t="s">
        <v>21</v>
      </c>
      <c r="F574" s="216" t="s">
        <v>698</v>
      </c>
      <c r="G574" s="214"/>
      <c r="H574" s="217">
        <v>11.88</v>
      </c>
      <c r="I574" s="218"/>
      <c r="J574" s="214"/>
      <c r="K574" s="214"/>
      <c r="L574" s="219"/>
      <c r="M574" s="220"/>
      <c r="N574" s="221"/>
      <c r="O574" s="221"/>
      <c r="P574" s="221"/>
      <c r="Q574" s="221"/>
      <c r="R574" s="221"/>
      <c r="S574" s="221"/>
      <c r="T574" s="222"/>
      <c r="AT574" s="223" t="s">
        <v>137</v>
      </c>
      <c r="AU574" s="223" t="s">
        <v>77</v>
      </c>
      <c r="AV574" s="12" t="s">
        <v>79</v>
      </c>
      <c r="AW574" s="12" t="s">
        <v>139</v>
      </c>
      <c r="AX574" s="12" t="s">
        <v>70</v>
      </c>
      <c r="AY574" s="223" t="s">
        <v>128</v>
      </c>
    </row>
    <row r="575" spans="2:51" s="10" customFormat="1" ht="13.5">
      <c r="B575" s="192"/>
      <c r="C575" s="193"/>
      <c r="D575" s="189" t="s">
        <v>137</v>
      </c>
      <c r="E575" s="194" t="s">
        <v>21</v>
      </c>
      <c r="F575" s="195" t="s">
        <v>713</v>
      </c>
      <c r="G575" s="193"/>
      <c r="H575" s="194" t="s">
        <v>21</v>
      </c>
      <c r="I575" s="196"/>
      <c r="J575" s="193"/>
      <c r="K575" s="193"/>
      <c r="L575" s="197"/>
      <c r="M575" s="198"/>
      <c r="N575" s="199"/>
      <c r="O575" s="199"/>
      <c r="P575" s="199"/>
      <c r="Q575" s="199"/>
      <c r="R575" s="199"/>
      <c r="S575" s="199"/>
      <c r="T575" s="200"/>
      <c r="AT575" s="201" t="s">
        <v>137</v>
      </c>
      <c r="AU575" s="201" t="s">
        <v>77</v>
      </c>
      <c r="AV575" s="10" t="s">
        <v>77</v>
      </c>
      <c r="AW575" s="10" t="s">
        <v>139</v>
      </c>
      <c r="AX575" s="10" t="s">
        <v>70</v>
      </c>
      <c r="AY575" s="201" t="s">
        <v>128</v>
      </c>
    </row>
    <row r="576" spans="2:51" s="12" customFormat="1" ht="13.5">
      <c r="B576" s="213"/>
      <c r="C576" s="214"/>
      <c r="D576" s="189" t="s">
        <v>137</v>
      </c>
      <c r="E576" s="215" t="s">
        <v>21</v>
      </c>
      <c r="F576" s="216" t="s">
        <v>714</v>
      </c>
      <c r="G576" s="214"/>
      <c r="H576" s="217">
        <v>150.47999999999999</v>
      </c>
      <c r="I576" s="218"/>
      <c r="J576" s="214"/>
      <c r="K576" s="214"/>
      <c r="L576" s="219"/>
      <c r="M576" s="220"/>
      <c r="N576" s="221"/>
      <c r="O576" s="221"/>
      <c r="P576" s="221"/>
      <c r="Q576" s="221"/>
      <c r="R576" s="221"/>
      <c r="S576" s="221"/>
      <c r="T576" s="222"/>
      <c r="AT576" s="223" t="s">
        <v>137</v>
      </c>
      <c r="AU576" s="223" t="s">
        <v>77</v>
      </c>
      <c r="AV576" s="12" t="s">
        <v>79</v>
      </c>
      <c r="AW576" s="12" t="s">
        <v>139</v>
      </c>
      <c r="AX576" s="12" t="s">
        <v>70</v>
      </c>
      <c r="AY576" s="223" t="s">
        <v>128</v>
      </c>
    </row>
    <row r="577" spans="2:65" s="11" customFormat="1" ht="13.5">
      <c r="B577" s="202"/>
      <c r="C577" s="203"/>
      <c r="D577" s="189" t="s">
        <v>137</v>
      </c>
      <c r="E577" s="204" t="s">
        <v>21</v>
      </c>
      <c r="F577" s="205" t="s">
        <v>141</v>
      </c>
      <c r="G577" s="203"/>
      <c r="H577" s="206">
        <v>317.08</v>
      </c>
      <c r="I577" s="207"/>
      <c r="J577" s="203"/>
      <c r="K577" s="203"/>
      <c r="L577" s="208"/>
      <c r="M577" s="209"/>
      <c r="N577" s="210"/>
      <c r="O577" s="210"/>
      <c r="P577" s="210"/>
      <c r="Q577" s="210"/>
      <c r="R577" s="210"/>
      <c r="S577" s="210"/>
      <c r="T577" s="211"/>
      <c r="AT577" s="212" t="s">
        <v>137</v>
      </c>
      <c r="AU577" s="212" t="s">
        <v>77</v>
      </c>
      <c r="AV577" s="11" t="s">
        <v>134</v>
      </c>
      <c r="AW577" s="11" t="s">
        <v>139</v>
      </c>
      <c r="AX577" s="11" t="s">
        <v>77</v>
      </c>
      <c r="AY577" s="212" t="s">
        <v>128</v>
      </c>
    </row>
    <row r="578" spans="2:65" s="1" customFormat="1" ht="16.5" customHeight="1">
      <c r="B578" s="39"/>
      <c r="C578" s="177" t="s">
        <v>468</v>
      </c>
      <c r="D578" s="177" t="s">
        <v>129</v>
      </c>
      <c r="E578" s="178" t="s">
        <v>715</v>
      </c>
      <c r="F578" s="179" t="s">
        <v>716</v>
      </c>
      <c r="G578" s="180" t="s">
        <v>313</v>
      </c>
      <c r="H578" s="181">
        <v>0.66600000000000004</v>
      </c>
      <c r="I578" s="182"/>
      <c r="J578" s="183">
        <f>ROUND(I578*H578,2)</f>
        <v>0</v>
      </c>
      <c r="K578" s="179" t="s">
        <v>133</v>
      </c>
      <c r="L578" s="59"/>
      <c r="M578" s="184" t="s">
        <v>21</v>
      </c>
      <c r="N578" s="185" t="s">
        <v>41</v>
      </c>
      <c r="O578" s="40"/>
      <c r="P578" s="186">
        <f>O578*H578</f>
        <v>0</v>
      </c>
      <c r="Q578" s="186">
        <v>0</v>
      </c>
      <c r="R578" s="186">
        <f>Q578*H578</f>
        <v>0</v>
      </c>
      <c r="S578" s="186">
        <v>0</v>
      </c>
      <c r="T578" s="187">
        <f>S578*H578</f>
        <v>0</v>
      </c>
      <c r="AR578" s="22" t="s">
        <v>134</v>
      </c>
      <c r="AT578" s="22" t="s">
        <v>129</v>
      </c>
      <c r="AU578" s="22" t="s">
        <v>77</v>
      </c>
      <c r="AY578" s="22" t="s">
        <v>128</v>
      </c>
      <c r="BE578" s="188">
        <f>IF(N578="základní",J578,0)</f>
        <v>0</v>
      </c>
      <c r="BF578" s="188">
        <f>IF(N578="snížená",J578,0)</f>
        <v>0</v>
      </c>
      <c r="BG578" s="188">
        <f>IF(N578="zákl. přenesená",J578,0)</f>
        <v>0</v>
      </c>
      <c r="BH578" s="188">
        <f>IF(N578="sníž. přenesená",J578,0)</f>
        <v>0</v>
      </c>
      <c r="BI578" s="188">
        <f>IF(N578="nulová",J578,0)</f>
        <v>0</v>
      </c>
      <c r="BJ578" s="22" t="s">
        <v>77</v>
      </c>
      <c r="BK578" s="188">
        <f>ROUND(I578*H578,2)</f>
        <v>0</v>
      </c>
      <c r="BL578" s="22" t="s">
        <v>134</v>
      </c>
      <c r="BM578" s="22" t="s">
        <v>717</v>
      </c>
    </row>
    <row r="579" spans="2:65" s="9" customFormat="1" ht="37.35" customHeight="1">
      <c r="B579" s="163"/>
      <c r="C579" s="164"/>
      <c r="D579" s="165" t="s">
        <v>69</v>
      </c>
      <c r="E579" s="166" t="s">
        <v>718</v>
      </c>
      <c r="F579" s="166" t="s">
        <v>719</v>
      </c>
      <c r="G579" s="164"/>
      <c r="H579" s="164"/>
      <c r="I579" s="167"/>
      <c r="J579" s="168">
        <f>BK579</f>
        <v>0</v>
      </c>
      <c r="K579" s="164"/>
      <c r="L579" s="169"/>
      <c r="M579" s="170"/>
      <c r="N579" s="171"/>
      <c r="O579" s="171"/>
      <c r="P579" s="172">
        <f>SUM(P580:P587)</f>
        <v>0</v>
      </c>
      <c r="Q579" s="171"/>
      <c r="R579" s="172">
        <f>SUM(R580:R587)</f>
        <v>0</v>
      </c>
      <c r="S579" s="171"/>
      <c r="T579" s="173">
        <f>SUM(T580:T587)</f>
        <v>0</v>
      </c>
      <c r="AR579" s="174" t="s">
        <v>77</v>
      </c>
      <c r="AT579" s="175" t="s">
        <v>69</v>
      </c>
      <c r="AU579" s="175" t="s">
        <v>70</v>
      </c>
      <c r="AY579" s="174" t="s">
        <v>128</v>
      </c>
      <c r="BK579" s="176">
        <f>SUM(BK580:BK587)</f>
        <v>0</v>
      </c>
    </row>
    <row r="580" spans="2:65" s="1" customFormat="1" ht="16.5" customHeight="1">
      <c r="B580" s="39"/>
      <c r="C580" s="177" t="s">
        <v>720</v>
      </c>
      <c r="D580" s="177" t="s">
        <v>129</v>
      </c>
      <c r="E580" s="178" t="s">
        <v>721</v>
      </c>
      <c r="F580" s="179" t="s">
        <v>722</v>
      </c>
      <c r="G580" s="180" t="s">
        <v>313</v>
      </c>
      <c r="H580" s="181">
        <v>16.504000000000001</v>
      </c>
      <c r="I580" s="182"/>
      <c r="J580" s="183">
        <f t="shared" ref="J580:J587" si="10">ROUND(I580*H580,2)</f>
        <v>0</v>
      </c>
      <c r="K580" s="179" t="s">
        <v>133</v>
      </c>
      <c r="L580" s="59"/>
      <c r="M580" s="184" t="s">
        <v>21</v>
      </c>
      <c r="N580" s="185" t="s">
        <v>41</v>
      </c>
      <c r="O580" s="40"/>
      <c r="P580" s="186">
        <f t="shared" ref="P580:P587" si="11">O580*H580</f>
        <v>0</v>
      </c>
      <c r="Q580" s="186">
        <v>0</v>
      </c>
      <c r="R580" s="186">
        <f t="shared" ref="R580:R587" si="12">Q580*H580</f>
        <v>0</v>
      </c>
      <c r="S580" s="186">
        <v>0</v>
      </c>
      <c r="T580" s="187">
        <f t="shared" ref="T580:T587" si="13">S580*H580</f>
        <v>0</v>
      </c>
      <c r="AR580" s="22" t="s">
        <v>134</v>
      </c>
      <c r="AT580" s="22" t="s">
        <v>129</v>
      </c>
      <c r="AU580" s="22" t="s">
        <v>77</v>
      </c>
      <c r="AY580" s="22" t="s">
        <v>128</v>
      </c>
      <c r="BE580" s="188">
        <f t="shared" ref="BE580:BE587" si="14">IF(N580="základní",J580,0)</f>
        <v>0</v>
      </c>
      <c r="BF580" s="188">
        <f t="shared" ref="BF580:BF587" si="15">IF(N580="snížená",J580,0)</f>
        <v>0</v>
      </c>
      <c r="BG580" s="188">
        <f t="shared" ref="BG580:BG587" si="16">IF(N580="zákl. přenesená",J580,0)</f>
        <v>0</v>
      </c>
      <c r="BH580" s="188">
        <f t="shared" ref="BH580:BH587" si="17">IF(N580="sníž. přenesená",J580,0)</f>
        <v>0</v>
      </c>
      <c r="BI580" s="188">
        <f t="shared" ref="BI580:BI587" si="18">IF(N580="nulová",J580,0)</f>
        <v>0</v>
      </c>
      <c r="BJ580" s="22" t="s">
        <v>77</v>
      </c>
      <c r="BK580" s="188">
        <f t="shared" ref="BK580:BK587" si="19">ROUND(I580*H580,2)</f>
        <v>0</v>
      </c>
      <c r="BL580" s="22" t="s">
        <v>134</v>
      </c>
      <c r="BM580" s="22" t="s">
        <v>723</v>
      </c>
    </row>
    <row r="581" spans="2:65" s="1" customFormat="1" ht="16.5" customHeight="1">
      <c r="B581" s="39"/>
      <c r="C581" s="177" t="s">
        <v>474</v>
      </c>
      <c r="D581" s="177" t="s">
        <v>129</v>
      </c>
      <c r="E581" s="178" t="s">
        <v>724</v>
      </c>
      <c r="F581" s="179" t="s">
        <v>725</v>
      </c>
      <c r="G581" s="180" t="s">
        <v>313</v>
      </c>
      <c r="H581" s="181">
        <v>16.504000000000001</v>
      </c>
      <c r="I581" s="182"/>
      <c r="J581" s="183">
        <f t="shared" si="10"/>
        <v>0</v>
      </c>
      <c r="K581" s="179" t="s">
        <v>133</v>
      </c>
      <c r="L581" s="59"/>
      <c r="M581" s="184" t="s">
        <v>21</v>
      </c>
      <c r="N581" s="185" t="s">
        <v>41</v>
      </c>
      <c r="O581" s="40"/>
      <c r="P581" s="186">
        <f t="shared" si="11"/>
        <v>0</v>
      </c>
      <c r="Q581" s="186">
        <v>0</v>
      </c>
      <c r="R581" s="186">
        <f t="shared" si="12"/>
        <v>0</v>
      </c>
      <c r="S581" s="186">
        <v>0</v>
      </c>
      <c r="T581" s="187">
        <f t="shared" si="13"/>
        <v>0</v>
      </c>
      <c r="AR581" s="22" t="s">
        <v>134</v>
      </c>
      <c r="AT581" s="22" t="s">
        <v>129</v>
      </c>
      <c r="AU581" s="22" t="s">
        <v>77</v>
      </c>
      <c r="AY581" s="22" t="s">
        <v>128</v>
      </c>
      <c r="BE581" s="188">
        <f t="shared" si="14"/>
        <v>0</v>
      </c>
      <c r="BF581" s="188">
        <f t="shared" si="15"/>
        <v>0</v>
      </c>
      <c r="BG581" s="188">
        <f t="shared" si="16"/>
        <v>0</v>
      </c>
      <c r="BH581" s="188">
        <f t="shared" si="17"/>
        <v>0</v>
      </c>
      <c r="BI581" s="188">
        <f t="shared" si="18"/>
        <v>0</v>
      </c>
      <c r="BJ581" s="22" t="s">
        <v>77</v>
      </c>
      <c r="BK581" s="188">
        <f t="shared" si="19"/>
        <v>0</v>
      </c>
      <c r="BL581" s="22" t="s">
        <v>134</v>
      </c>
      <c r="BM581" s="22" t="s">
        <v>726</v>
      </c>
    </row>
    <row r="582" spans="2:65" s="1" customFormat="1" ht="16.5" customHeight="1">
      <c r="B582" s="39"/>
      <c r="C582" s="177" t="s">
        <v>727</v>
      </c>
      <c r="D582" s="177" t="s">
        <v>129</v>
      </c>
      <c r="E582" s="178" t="s">
        <v>728</v>
      </c>
      <c r="F582" s="179" t="s">
        <v>729</v>
      </c>
      <c r="G582" s="180" t="s">
        <v>313</v>
      </c>
      <c r="H582" s="181">
        <v>33.009</v>
      </c>
      <c r="I582" s="182"/>
      <c r="J582" s="183">
        <f t="shared" si="10"/>
        <v>0</v>
      </c>
      <c r="K582" s="179" t="s">
        <v>133</v>
      </c>
      <c r="L582" s="59"/>
      <c r="M582" s="184" t="s">
        <v>21</v>
      </c>
      <c r="N582" s="185" t="s">
        <v>41</v>
      </c>
      <c r="O582" s="40"/>
      <c r="P582" s="186">
        <f t="shared" si="11"/>
        <v>0</v>
      </c>
      <c r="Q582" s="186">
        <v>0</v>
      </c>
      <c r="R582" s="186">
        <f t="shared" si="12"/>
        <v>0</v>
      </c>
      <c r="S582" s="186">
        <v>0</v>
      </c>
      <c r="T582" s="187">
        <f t="shared" si="13"/>
        <v>0</v>
      </c>
      <c r="AR582" s="22" t="s">
        <v>134</v>
      </c>
      <c r="AT582" s="22" t="s">
        <v>129</v>
      </c>
      <c r="AU582" s="22" t="s">
        <v>77</v>
      </c>
      <c r="AY582" s="22" t="s">
        <v>128</v>
      </c>
      <c r="BE582" s="188">
        <f t="shared" si="14"/>
        <v>0</v>
      </c>
      <c r="BF582" s="188">
        <f t="shared" si="15"/>
        <v>0</v>
      </c>
      <c r="BG582" s="188">
        <f t="shared" si="16"/>
        <v>0</v>
      </c>
      <c r="BH582" s="188">
        <f t="shared" si="17"/>
        <v>0</v>
      </c>
      <c r="BI582" s="188">
        <f t="shared" si="18"/>
        <v>0</v>
      </c>
      <c r="BJ582" s="22" t="s">
        <v>77</v>
      </c>
      <c r="BK582" s="188">
        <f t="shared" si="19"/>
        <v>0</v>
      </c>
      <c r="BL582" s="22" t="s">
        <v>134</v>
      </c>
      <c r="BM582" s="22" t="s">
        <v>730</v>
      </c>
    </row>
    <row r="583" spans="2:65" s="1" customFormat="1" ht="16.5" customHeight="1">
      <c r="B583" s="39"/>
      <c r="C583" s="177" t="s">
        <v>479</v>
      </c>
      <c r="D583" s="177" t="s">
        <v>129</v>
      </c>
      <c r="E583" s="178" t="s">
        <v>731</v>
      </c>
      <c r="F583" s="179" t="s">
        <v>732</v>
      </c>
      <c r="G583" s="180" t="s">
        <v>313</v>
      </c>
      <c r="H583" s="181">
        <v>16.504000000000001</v>
      </c>
      <c r="I583" s="182"/>
      <c r="J583" s="183">
        <f t="shared" si="10"/>
        <v>0</v>
      </c>
      <c r="K583" s="179" t="s">
        <v>133</v>
      </c>
      <c r="L583" s="59"/>
      <c r="M583" s="184" t="s">
        <v>21</v>
      </c>
      <c r="N583" s="185" t="s">
        <v>41</v>
      </c>
      <c r="O583" s="40"/>
      <c r="P583" s="186">
        <f t="shared" si="11"/>
        <v>0</v>
      </c>
      <c r="Q583" s="186">
        <v>0</v>
      </c>
      <c r="R583" s="186">
        <f t="shared" si="12"/>
        <v>0</v>
      </c>
      <c r="S583" s="186">
        <v>0</v>
      </c>
      <c r="T583" s="187">
        <f t="shared" si="13"/>
        <v>0</v>
      </c>
      <c r="AR583" s="22" t="s">
        <v>134</v>
      </c>
      <c r="AT583" s="22" t="s">
        <v>129</v>
      </c>
      <c r="AU583" s="22" t="s">
        <v>77</v>
      </c>
      <c r="AY583" s="22" t="s">
        <v>128</v>
      </c>
      <c r="BE583" s="188">
        <f t="shared" si="14"/>
        <v>0</v>
      </c>
      <c r="BF583" s="188">
        <f t="shared" si="15"/>
        <v>0</v>
      </c>
      <c r="BG583" s="188">
        <f t="shared" si="16"/>
        <v>0</v>
      </c>
      <c r="BH583" s="188">
        <f t="shared" si="17"/>
        <v>0</v>
      </c>
      <c r="BI583" s="188">
        <f t="shared" si="18"/>
        <v>0</v>
      </c>
      <c r="BJ583" s="22" t="s">
        <v>77</v>
      </c>
      <c r="BK583" s="188">
        <f t="shared" si="19"/>
        <v>0</v>
      </c>
      <c r="BL583" s="22" t="s">
        <v>134</v>
      </c>
      <c r="BM583" s="22" t="s">
        <v>733</v>
      </c>
    </row>
    <row r="584" spans="2:65" s="1" customFormat="1" ht="16.5" customHeight="1">
      <c r="B584" s="39"/>
      <c r="C584" s="177" t="s">
        <v>734</v>
      </c>
      <c r="D584" s="177" t="s">
        <v>129</v>
      </c>
      <c r="E584" s="178" t="s">
        <v>735</v>
      </c>
      <c r="F584" s="179" t="s">
        <v>736</v>
      </c>
      <c r="G584" s="180" t="s">
        <v>313</v>
      </c>
      <c r="H584" s="181">
        <v>148.54</v>
      </c>
      <c r="I584" s="182"/>
      <c r="J584" s="183">
        <f t="shared" si="10"/>
        <v>0</v>
      </c>
      <c r="K584" s="179" t="s">
        <v>133</v>
      </c>
      <c r="L584" s="59"/>
      <c r="M584" s="184" t="s">
        <v>21</v>
      </c>
      <c r="N584" s="185" t="s">
        <v>41</v>
      </c>
      <c r="O584" s="40"/>
      <c r="P584" s="186">
        <f t="shared" si="11"/>
        <v>0</v>
      </c>
      <c r="Q584" s="186">
        <v>0</v>
      </c>
      <c r="R584" s="186">
        <f t="shared" si="12"/>
        <v>0</v>
      </c>
      <c r="S584" s="186">
        <v>0</v>
      </c>
      <c r="T584" s="187">
        <f t="shared" si="13"/>
        <v>0</v>
      </c>
      <c r="AR584" s="22" t="s">
        <v>134</v>
      </c>
      <c r="AT584" s="22" t="s">
        <v>129</v>
      </c>
      <c r="AU584" s="22" t="s">
        <v>77</v>
      </c>
      <c r="AY584" s="22" t="s">
        <v>128</v>
      </c>
      <c r="BE584" s="188">
        <f t="shared" si="14"/>
        <v>0</v>
      </c>
      <c r="BF584" s="188">
        <f t="shared" si="15"/>
        <v>0</v>
      </c>
      <c r="BG584" s="188">
        <f t="shared" si="16"/>
        <v>0</v>
      </c>
      <c r="BH584" s="188">
        <f t="shared" si="17"/>
        <v>0</v>
      </c>
      <c r="BI584" s="188">
        <f t="shared" si="18"/>
        <v>0</v>
      </c>
      <c r="BJ584" s="22" t="s">
        <v>77</v>
      </c>
      <c r="BK584" s="188">
        <f t="shared" si="19"/>
        <v>0</v>
      </c>
      <c r="BL584" s="22" t="s">
        <v>134</v>
      </c>
      <c r="BM584" s="22" t="s">
        <v>737</v>
      </c>
    </row>
    <row r="585" spans="2:65" s="1" customFormat="1" ht="16.5" customHeight="1">
      <c r="B585" s="39"/>
      <c r="C585" s="177" t="s">
        <v>214</v>
      </c>
      <c r="D585" s="177" t="s">
        <v>129</v>
      </c>
      <c r="E585" s="178" t="s">
        <v>738</v>
      </c>
      <c r="F585" s="179" t="s">
        <v>739</v>
      </c>
      <c r="G585" s="180" t="s">
        <v>313</v>
      </c>
      <c r="H585" s="181">
        <v>16.504000000000001</v>
      </c>
      <c r="I585" s="182"/>
      <c r="J585" s="183">
        <f t="shared" si="10"/>
        <v>0</v>
      </c>
      <c r="K585" s="179" t="s">
        <v>133</v>
      </c>
      <c r="L585" s="59"/>
      <c r="M585" s="184" t="s">
        <v>21</v>
      </c>
      <c r="N585" s="185" t="s">
        <v>41</v>
      </c>
      <c r="O585" s="40"/>
      <c r="P585" s="186">
        <f t="shared" si="11"/>
        <v>0</v>
      </c>
      <c r="Q585" s="186">
        <v>0</v>
      </c>
      <c r="R585" s="186">
        <f t="shared" si="12"/>
        <v>0</v>
      </c>
      <c r="S585" s="186">
        <v>0</v>
      </c>
      <c r="T585" s="187">
        <f t="shared" si="13"/>
        <v>0</v>
      </c>
      <c r="AR585" s="22" t="s">
        <v>134</v>
      </c>
      <c r="AT585" s="22" t="s">
        <v>129</v>
      </c>
      <c r="AU585" s="22" t="s">
        <v>77</v>
      </c>
      <c r="AY585" s="22" t="s">
        <v>128</v>
      </c>
      <c r="BE585" s="188">
        <f t="shared" si="14"/>
        <v>0</v>
      </c>
      <c r="BF585" s="188">
        <f t="shared" si="15"/>
        <v>0</v>
      </c>
      <c r="BG585" s="188">
        <f t="shared" si="16"/>
        <v>0</v>
      </c>
      <c r="BH585" s="188">
        <f t="shared" si="17"/>
        <v>0</v>
      </c>
      <c r="BI585" s="188">
        <f t="shared" si="18"/>
        <v>0</v>
      </c>
      <c r="BJ585" s="22" t="s">
        <v>77</v>
      </c>
      <c r="BK585" s="188">
        <f t="shared" si="19"/>
        <v>0</v>
      </c>
      <c r="BL585" s="22" t="s">
        <v>134</v>
      </c>
      <c r="BM585" s="22" t="s">
        <v>740</v>
      </c>
    </row>
    <row r="586" spans="2:65" s="1" customFormat="1" ht="16.5" customHeight="1">
      <c r="B586" s="39"/>
      <c r="C586" s="177" t="s">
        <v>232</v>
      </c>
      <c r="D586" s="177" t="s">
        <v>129</v>
      </c>
      <c r="E586" s="178" t="s">
        <v>741</v>
      </c>
      <c r="F586" s="179" t="s">
        <v>742</v>
      </c>
      <c r="G586" s="180" t="s">
        <v>313</v>
      </c>
      <c r="H586" s="181">
        <v>99.025999999999996</v>
      </c>
      <c r="I586" s="182"/>
      <c r="J586" s="183">
        <f t="shared" si="10"/>
        <v>0</v>
      </c>
      <c r="K586" s="179" t="s">
        <v>133</v>
      </c>
      <c r="L586" s="59"/>
      <c r="M586" s="184" t="s">
        <v>21</v>
      </c>
      <c r="N586" s="185" t="s">
        <v>41</v>
      </c>
      <c r="O586" s="40"/>
      <c r="P586" s="186">
        <f t="shared" si="11"/>
        <v>0</v>
      </c>
      <c r="Q586" s="186">
        <v>0</v>
      </c>
      <c r="R586" s="186">
        <f t="shared" si="12"/>
        <v>0</v>
      </c>
      <c r="S586" s="186">
        <v>0</v>
      </c>
      <c r="T586" s="187">
        <f t="shared" si="13"/>
        <v>0</v>
      </c>
      <c r="AR586" s="22" t="s">
        <v>134</v>
      </c>
      <c r="AT586" s="22" t="s">
        <v>129</v>
      </c>
      <c r="AU586" s="22" t="s">
        <v>77</v>
      </c>
      <c r="AY586" s="22" t="s">
        <v>128</v>
      </c>
      <c r="BE586" s="188">
        <f t="shared" si="14"/>
        <v>0</v>
      </c>
      <c r="BF586" s="188">
        <f t="shared" si="15"/>
        <v>0</v>
      </c>
      <c r="BG586" s="188">
        <f t="shared" si="16"/>
        <v>0</v>
      </c>
      <c r="BH586" s="188">
        <f t="shared" si="17"/>
        <v>0</v>
      </c>
      <c r="BI586" s="188">
        <f t="shared" si="18"/>
        <v>0</v>
      </c>
      <c r="BJ586" s="22" t="s">
        <v>77</v>
      </c>
      <c r="BK586" s="188">
        <f t="shared" si="19"/>
        <v>0</v>
      </c>
      <c r="BL586" s="22" t="s">
        <v>134</v>
      </c>
      <c r="BM586" s="22" t="s">
        <v>743</v>
      </c>
    </row>
    <row r="587" spans="2:65" s="1" customFormat="1" ht="16.5" customHeight="1">
      <c r="B587" s="39"/>
      <c r="C587" s="177" t="s">
        <v>260</v>
      </c>
      <c r="D587" s="177" t="s">
        <v>129</v>
      </c>
      <c r="E587" s="178" t="s">
        <v>744</v>
      </c>
      <c r="F587" s="179" t="s">
        <v>745</v>
      </c>
      <c r="G587" s="180" t="s">
        <v>313</v>
      </c>
      <c r="H587" s="181">
        <v>16.504000000000001</v>
      </c>
      <c r="I587" s="182"/>
      <c r="J587" s="183">
        <f t="shared" si="10"/>
        <v>0</v>
      </c>
      <c r="K587" s="179" t="s">
        <v>246</v>
      </c>
      <c r="L587" s="59"/>
      <c r="M587" s="184" t="s">
        <v>21</v>
      </c>
      <c r="N587" s="185" t="s">
        <v>41</v>
      </c>
      <c r="O587" s="40"/>
      <c r="P587" s="186">
        <f t="shared" si="11"/>
        <v>0</v>
      </c>
      <c r="Q587" s="186">
        <v>0</v>
      </c>
      <c r="R587" s="186">
        <f t="shared" si="12"/>
        <v>0</v>
      </c>
      <c r="S587" s="186">
        <v>0</v>
      </c>
      <c r="T587" s="187">
        <f t="shared" si="13"/>
        <v>0</v>
      </c>
      <c r="AR587" s="22" t="s">
        <v>134</v>
      </c>
      <c r="AT587" s="22" t="s">
        <v>129</v>
      </c>
      <c r="AU587" s="22" t="s">
        <v>77</v>
      </c>
      <c r="AY587" s="22" t="s">
        <v>128</v>
      </c>
      <c r="BE587" s="188">
        <f t="shared" si="14"/>
        <v>0</v>
      </c>
      <c r="BF587" s="188">
        <f t="shared" si="15"/>
        <v>0</v>
      </c>
      <c r="BG587" s="188">
        <f t="shared" si="16"/>
        <v>0</v>
      </c>
      <c r="BH587" s="188">
        <f t="shared" si="17"/>
        <v>0</v>
      </c>
      <c r="BI587" s="188">
        <f t="shared" si="18"/>
        <v>0</v>
      </c>
      <c r="BJ587" s="22" t="s">
        <v>77</v>
      </c>
      <c r="BK587" s="188">
        <f t="shared" si="19"/>
        <v>0</v>
      </c>
      <c r="BL587" s="22" t="s">
        <v>134</v>
      </c>
      <c r="BM587" s="22" t="s">
        <v>746</v>
      </c>
    </row>
    <row r="588" spans="2:65" s="9" customFormat="1" ht="37.35" customHeight="1">
      <c r="B588" s="163"/>
      <c r="C588" s="164"/>
      <c r="D588" s="165" t="s">
        <v>69</v>
      </c>
      <c r="E588" s="166" t="s">
        <v>747</v>
      </c>
      <c r="F588" s="166" t="s">
        <v>748</v>
      </c>
      <c r="G588" s="164"/>
      <c r="H588" s="164"/>
      <c r="I588" s="167"/>
      <c r="J588" s="168">
        <f>BK588</f>
        <v>0</v>
      </c>
      <c r="K588" s="164"/>
      <c r="L588" s="169"/>
      <c r="M588" s="170"/>
      <c r="N588" s="171"/>
      <c r="O588" s="171"/>
      <c r="P588" s="172">
        <f>SUM(P589:P590)</f>
        <v>0</v>
      </c>
      <c r="Q588" s="171"/>
      <c r="R588" s="172">
        <f>SUM(R589:R590)</f>
        <v>0</v>
      </c>
      <c r="S588" s="171"/>
      <c r="T588" s="173">
        <f>SUM(T589:T590)</f>
        <v>0</v>
      </c>
      <c r="AR588" s="174" t="s">
        <v>77</v>
      </c>
      <c r="AT588" s="175" t="s">
        <v>69</v>
      </c>
      <c r="AU588" s="175" t="s">
        <v>70</v>
      </c>
      <c r="AY588" s="174" t="s">
        <v>128</v>
      </c>
      <c r="BK588" s="176">
        <f>SUM(BK589:BK590)</f>
        <v>0</v>
      </c>
    </row>
    <row r="589" spans="2:65" s="1" customFormat="1" ht="25.5" customHeight="1">
      <c r="B589" s="39"/>
      <c r="C589" s="177" t="s">
        <v>749</v>
      </c>
      <c r="D589" s="177" t="s">
        <v>129</v>
      </c>
      <c r="E589" s="178" t="s">
        <v>750</v>
      </c>
      <c r="F589" s="179" t="s">
        <v>751</v>
      </c>
      <c r="G589" s="180" t="s">
        <v>254</v>
      </c>
      <c r="H589" s="181">
        <v>1</v>
      </c>
      <c r="I589" s="182"/>
      <c r="J589" s="183">
        <f>ROUND(I589*H589,2)</f>
        <v>0</v>
      </c>
      <c r="K589" s="179" t="s">
        <v>246</v>
      </c>
      <c r="L589" s="59"/>
      <c r="M589" s="184" t="s">
        <v>21</v>
      </c>
      <c r="N589" s="185" t="s">
        <v>41</v>
      </c>
      <c r="O589" s="40"/>
      <c r="P589" s="186">
        <f>O589*H589</f>
        <v>0</v>
      </c>
      <c r="Q589" s="186">
        <v>0</v>
      </c>
      <c r="R589" s="186">
        <f>Q589*H589</f>
        <v>0</v>
      </c>
      <c r="S589" s="186">
        <v>0</v>
      </c>
      <c r="T589" s="187">
        <f>S589*H589</f>
        <v>0</v>
      </c>
      <c r="AR589" s="22" t="s">
        <v>134</v>
      </c>
      <c r="AT589" s="22" t="s">
        <v>129</v>
      </c>
      <c r="AU589" s="22" t="s">
        <v>77</v>
      </c>
      <c r="AY589" s="22" t="s">
        <v>128</v>
      </c>
      <c r="BE589" s="188">
        <f>IF(N589="základní",J589,0)</f>
        <v>0</v>
      </c>
      <c r="BF589" s="188">
        <f>IF(N589="snížená",J589,0)</f>
        <v>0</v>
      </c>
      <c r="BG589" s="188">
        <f>IF(N589="zákl. přenesená",J589,0)</f>
        <v>0</v>
      </c>
      <c r="BH589" s="188">
        <f>IF(N589="sníž. přenesená",J589,0)</f>
        <v>0</v>
      </c>
      <c r="BI589" s="188">
        <f>IF(N589="nulová",J589,0)</f>
        <v>0</v>
      </c>
      <c r="BJ589" s="22" t="s">
        <v>77</v>
      </c>
      <c r="BK589" s="188">
        <f>ROUND(I589*H589,2)</f>
        <v>0</v>
      </c>
      <c r="BL589" s="22" t="s">
        <v>134</v>
      </c>
      <c r="BM589" s="22" t="s">
        <v>752</v>
      </c>
    </row>
    <row r="590" spans="2:65" s="1" customFormat="1" ht="63.75" customHeight="1">
      <c r="B590" s="39"/>
      <c r="C590" s="177" t="s">
        <v>492</v>
      </c>
      <c r="D590" s="177" t="s">
        <v>129</v>
      </c>
      <c r="E590" s="178" t="s">
        <v>753</v>
      </c>
      <c r="F590" s="179" t="s">
        <v>754</v>
      </c>
      <c r="G590" s="180" t="s">
        <v>254</v>
      </c>
      <c r="H590" s="181">
        <v>1</v>
      </c>
      <c r="I590" s="182"/>
      <c r="J590" s="183">
        <f>ROUND(I590*H590,2)</f>
        <v>0</v>
      </c>
      <c r="K590" s="179" t="s">
        <v>246</v>
      </c>
      <c r="L590" s="59"/>
      <c r="M590" s="184" t="s">
        <v>21</v>
      </c>
      <c r="N590" s="185" t="s">
        <v>41</v>
      </c>
      <c r="O590" s="40"/>
      <c r="P590" s="186">
        <f>O590*H590</f>
        <v>0</v>
      </c>
      <c r="Q590" s="186">
        <v>0</v>
      </c>
      <c r="R590" s="186">
        <f>Q590*H590</f>
        <v>0</v>
      </c>
      <c r="S590" s="186">
        <v>0</v>
      </c>
      <c r="T590" s="187">
        <f>S590*H590</f>
        <v>0</v>
      </c>
      <c r="AR590" s="22" t="s">
        <v>134</v>
      </c>
      <c r="AT590" s="22" t="s">
        <v>129</v>
      </c>
      <c r="AU590" s="22" t="s">
        <v>77</v>
      </c>
      <c r="AY590" s="22" t="s">
        <v>128</v>
      </c>
      <c r="BE590" s="188">
        <f>IF(N590="základní",J590,0)</f>
        <v>0</v>
      </c>
      <c r="BF590" s="188">
        <f>IF(N590="snížená",J590,0)</f>
        <v>0</v>
      </c>
      <c r="BG590" s="188">
        <f>IF(N590="zákl. přenesená",J590,0)</f>
        <v>0</v>
      </c>
      <c r="BH590" s="188">
        <f>IF(N590="sníž. přenesená",J590,0)</f>
        <v>0</v>
      </c>
      <c r="BI590" s="188">
        <f>IF(N590="nulová",J590,0)</f>
        <v>0</v>
      </c>
      <c r="BJ590" s="22" t="s">
        <v>77</v>
      </c>
      <c r="BK590" s="188">
        <f>ROUND(I590*H590,2)</f>
        <v>0</v>
      </c>
      <c r="BL590" s="22" t="s">
        <v>134</v>
      </c>
      <c r="BM590" s="22" t="s">
        <v>755</v>
      </c>
    </row>
    <row r="591" spans="2:65" s="9" customFormat="1" ht="37.35" customHeight="1">
      <c r="B591" s="163"/>
      <c r="C591" s="164"/>
      <c r="D591" s="165" t="s">
        <v>69</v>
      </c>
      <c r="E591" s="166" t="s">
        <v>756</v>
      </c>
      <c r="F591" s="166" t="s">
        <v>757</v>
      </c>
      <c r="G591" s="164"/>
      <c r="H591" s="164"/>
      <c r="I591" s="167"/>
      <c r="J591" s="168">
        <f>BK591</f>
        <v>0</v>
      </c>
      <c r="K591" s="164"/>
      <c r="L591" s="169"/>
      <c r="M591" s="170"/>
      <c r="N591" s="171"/>
      <c r="O591" s="171"/>
      <c r="P591" s="172">
        <f>SUM(P592:P593)</f>
        <v>0</v>
      </c>
      <c r="Q591" s="171"/>
      <c r="R591" s="172">
        <f>SUM(R592:R593)</f>
        <v>0</v>
      </c>
      <c r="S591" s="171"/>
      <c r="T591" s="173">
        <f>SUM(T592:T593)</f>
        <v>0</v>
      </c>
      <c r="AR591" s="174" t="s">
        <v>77</v>
      </c>
      <c r="AT591" s="175" t="s">
        <v>69</v>
      </c>
      <c r="AU591" s="175" t="s">
        <v>70</v>
      </c>
      <c r="AY591" s="174" t="s">
        <v>128</v>
      </c>
      <c r="BK591" s="176">
        <f>SUM(BK592:BK593)</f>
        <v>0</v>
      </c>
    </row>
    <row r="592" spans="2:65" s="1" customFormat="1" ht="16.5" customHeight="1">
      <c r="B592" s="39"/>
      <c r="C592" s="177" t="s">
        <v>309</v>
      </c>
      <c r="D592" s="177" t="s">
        <v>129</v>
      </c>
      <c r="E592" s="178" t="s">
        <v>758</v>
      </c>
      <c r="F592" s="179" t="s">
        <v>759</v>
      </c>
      <c r="G592" s="180" t="s">
        <v>254</v>
      </c>
      <c r="H592" s="181">
        <v>3</v>
      </c>
      <c r="I592" s="182"/>
      <c r="J592" s="183">
        <f>ROUND(I592*H592,2)</f>
        <v>0</v>
      </c>
      <c r="K592" s="179" t="s">
        <v>246</v>
      </c>
      <c r="L592" s="59"/>
      <c r="M592" s="184" t="s">
        <v>21</v>
      </c>
      <c r="N592" s="185" t="s">
        <v>41</v>
      </c>
      <c r="O592" s="40"/>
      <c r="P592" s="186">
        <f>O592*H592</f>
        <v>0</v>
      </c>
      <c r="Q592" s="186">
        <v>0</v>
      </c>
      <c r="R592" s="186">
        <f>Q592*H592</f>
        <v>0</v>
      </c>
      <c r="S592" s="186">
        <v>0</v>
      </c>
      <c r="T592" s="187">
        <f>S592*H592</f>
        <v>0</v>
      </c>
      <c r="AR592" s="22" t="s">
        <v>134</v>
      </c>
      <c r="AT592" s="22" t="s">
        <v>129</v>
      </c>
      <c r="AU592" s="22" t="s">
        <v>77</v>
      </c>
      <c r="AY592" s="22" t="s">
        <v>128</v>
      </c>
      <c r="BE592" s="188">
        <f>IF(N592="základní",J592,0)</f>
        <v>0</v>
      </c>
      <c r="BF592" s="188">
        <f>IF(N592="snížená",J592,0)</f>
        <v>0</v>
      </c>
      <c r="BG592" s="188">
        <f>IF(N592="zákl. přenesená",J592,0)</f>
        <v>0</v>
      </c>
      <c r="BH592" s="188">
        <f>IF(N592="sníž. přenesená",J592,0)</f>
        <v>0</v>
      </c>
      <c r="BI592" s="188">
        <f>IF(N592="nulová",J592,0)</f>
        <v>0</v>
      </c>
      <c r="BJ592" s="22" t="s">
        <v>77</v>
      </c>
      <c r="BK592" s="188">
        <f>ROUND(I592*H592,2)</f>
        <v>0</v>
      </c>
      <c r="BL592" s="22" t="s">
        <v>134</v>
      </c>
      <c r="BM592" s="22" t="s">
        <v>760</v>
      </c>
    </row>
    <row r="593" spans="2:65" s="1" customFormat="1" ht="63.75" customHeight="1">
      <c r="B593" s="39"/>
      <c r="C593" s="177" t="s">
        <v>499</v>
      </c>
      <c r="D593" s="177" t="s">
        <v>129</v>
      </c>
      <c r="E593" s="178" t="s">
        <v>761</v>
      </c>
      <c r="F593" s="179" t="s">
        <v>762</v>
      </c>
      <c r="G593" s="180" t="s">
        <v>254</v>
      </c>
      <c r="H593" s="181">
        <v>1</v>
      </c>
      <c r="I593" s="182"/>
      <c r="J593" s="183">
        <f>ROUND(I593*H593,2)</f>
        <v>0</v>
      </c>
      <c r="K593" s="179" t="s">
        <v>246</v>
      </c>
      <c r="L593" s="59"/>
      <c r="M593" s="184" t="s">
        <v>21</v>
      </c>
      <c r="N593" s="225" t="s">
        <v>41</v>
      </c>
      <c r="O593" s="226"/>
      <c r="P593" s="227">
        <f>O593*H593</f>
        <v>0</v>
      </c>
      <c r="Q593" s="227">
        <v>0</v>
      </c>
      <c r="R593" s="227">
        <f>Q593*H593</f>
        <v>0</v>
      </c>
      <c r="S593" s="227">
        <v>0</v>
      </c>
      <c r="T593" s="228">
        <f>S593*H593</f>
        <v>0</v>
      </c>
      <c r="AR593" s="22" t="s">
        <v>134</v>
      </c>
      <c r="AT593" s="22" t="s">
        <v>129</v>
      </c>
      <c r="AU593" s="22" t="s">
        <v>77</v>
      </c>
      <c r="AY593" s="22" t="s">
        <v>128</v>
      </c>
      <c r="BE593" s="188">
        <f>IF(N593="základní",J593,0)</f>
        <v>0</v>
      </c>
      <c r="BF593" s="188">
        <f>IF(N593="snížená",J593,0)</f>
        <v>0</v>
      </c>
      <c r="BG593" s="188">
        <f>IF(N593="zákl. přenesená",J593,0)</f>
        <v>0</v>
      </c>
      <c r="BH593" s="188">
        <f>IF(N593="sníž. přenesená",J593,0)</f>
        <v>0</v>
      </c>
      <c r="BI593" s="188">
        <f>IF(N593="nulová",J593,0)</f>
        <v>0</v>
      </c>
      <c r="BJ593" s="22" t="s">
        <v>77</v>
      </c>
      <c r="BK593" s="188">
        <f>ROUND(I593*H593,2)</f>
        <v>0</v>
      </c>
      <c r="BL593" s="22" t="s">
        <v>134</v>
      </c>
      <c r="BM593" s="22" t="s">
        <v>763</v>
      </c>
    </row>
    <row r="594" spans="2:65" s="1" customFormat="1" ht="6.95" customHeight="1">
      <c r="B594" s="54"/>
      <c r="C594" s="55"/>
      <c r="D594" s="55"/>
      <c r="E594" s="55"/>
      <c r="F594" s="55"/>
      <c r="G594" s="55"/>
      <c r="H594" s="55"/>
      <c r="I594" s="133"/>
      <c r="J594" s="55"/>
      <c r="K594" s="55"/>
      <c r="L594" s="59"/>
    </row>
  </sheetData>
  <sheetProtection algorithmName="SHA-512" hashValue="wZCM2OeFzR4wWCisUdIlM0+sQ3jydf7XonbAyY644Jitai9RJ0Qd5/zahIbpFgA3yoJegSqwgPD1Q7kCfZB23w==" saltValue="YeMaQykjmBqpZFgICXeVakXDNYsloMd5Bav4aoP22F/z4o4pKYjH1G5FQWbhM2eEDET99gy1o41LR7akJ4bLmA==" spinCount="100000" sheet="1" objects="1" scenarios="1" formatColumns="0" formatRows="0" autoFilter="0"/>
  <autoFilter ref="C94:K593"/>
  <mergeCells count="10">
    <mergeCell ref="J51:J52"/>
    <mergeCell ref="E85:H85"/>
    <mergeCell ref="E87:H87"/>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29" customWidth="1"/>
    <col min="2" max="2" width="1.6640625" style="229" customWidth="1"/>
    <col min="3" max="4" width="5" style="229" customWidth="1"/>
    <col min="5" max="5" width="11.6640625" style="229" customWidth="1"/>
    <col min="6" max="6" width="9.1640625" style="229" customWidth="1"/>
    <col min="7" max="7" width="5" style="229" customWidth="1"/>
    <col min="8" max="8" width="77.83203125" style="229" customWidth="1"/>
    <col min="9" max="10" width="20" style="229" customWidth="1"/>
    <col min="11" max="11" width="1.6640625" style="229" customWidth="1"/>
  </cols>
  <sheetData>
    <row r="1" spans="2:11" ht="37.5" customHeight="1"/>
    <row r="2" spans="2:11" ht="7.5" customHeight="1">
      <c r="B2" s="230"/>
      <c r="C2" s="231"/>
      <c r="D2" s="231"/>
      <c r="E2" s="231"/>
      <c r="F2" s="231"/>
      <c r="G2" s="231"/>
      <c r="H2" s="231"/>
      <c r="I2" s="231"/>
      <c r="J2" s="231"/>
      <c r="K2" s="232"/>
    </row>
    <row r="3" spans="2:11" s="13" customFormat="1" ht="45" customHeight="1">
      <c r="B3" s="233"/>
      <c r="C3" s="357" t="s">
        <v>764</v>
      </c>
      <c r="D3" s="357"/>
      <c r="E3" s="357"/>
      <c r="F3" s="357"/>
      <c r="G3" s="357"/>
      <c r="H3" s="357"/>
      <c r="I3" s="357"/>
      <c r="J3" s="357"/>
      <c r="K3" s="234"/>
    </row>
    <row r="4" spans="2:11" ht="25.5" customHeight="1">
      <c r="B4" s="235"/>
      <c r="C4" s="361" t="s">
        <v>765</v>
      </c>
      <c r="D4" s="361"/>
      <c r="E4" s="361"/>
      <c r="F4" s="361"/>
      <c r="G4" s="361"/>
      <c r="H4" s="361"/>
      <c r="I4" s="361"/>
      <c r="J4" s="361"/>
      <c r="K4" s="236"/>
    </row>
    <row r="5" spans="2:11" ht="5.25" customHeight="1">
      <c r="B5" s="235"/>
      <c r="C5" s="237"/>
      <c r="D5" s="237"/>
      <c r="E5" s="237"/>
      <c r="F5" s="237"/>
      <c r="G5" s="237"/>
      <c r="H5" s="237"/>
      <c r="I5" s="237"/>
      <c r="J5" s="237"/>
      <c r="K5" s="236"/>
    </row>
    <row r="6" spans="2:11" ht="15" customHeight="1">
      <c r="B6" s="235"/>
      <c r="C6" s="360" t="s">
        <v>766</v>
      </c>
      <c r="D6" s="360"/>
      <c r="E6" s="360"/>
      <c r="F6" s="360"/>
      <c r="G6" s="360"/>
      <c r="H6" s="360"/>
      <c r="I6" s="360"/>
      <c r="J6" s="360"/>
      <c r="K6" s="236"/>
    </row>
    <row r="7" spans="2:11" ht="15" customHeight="1">
      <c r="B7" s="239"/>
      <c r="C7" s="360" t="s">
        <v>767</v>
      </c>
      <c r="D7" s="360"/>
      <c r="E7" s="360"/>
      <c r="F7" s="360"/>
      <c r="G7" s="360"/>
      <c r="H7" s="360"/>
      <c r="I7" s="360"/>
      <c r="J7" s="360"/>
      <c r="K7" s="236"/>
    </row>
    <row r="8" spans="2:11" ht="12.75" customHeight="1">
      <c r="B8" s="239"/>
      <c r="C8" s="238"/>
      <c r="D8" s="238"/>
      <c r="E8" s="238"/>
      <c r="F8" s="238"/>
      <c r="G8" s="238"/>
      <c r="H8" s="238"/>
      <c r="I8" s="238"/>
      <c r="J8" s="238"/>
      <c r="K8" s="236"/>
    </row>
    <row r="9" spans="2:11" ht="15" customHeight="1">
      <c r="B9" s="239"/>
      <c r="C9" s="360" t="s">
        <v>768</v>
      </c>
      <c r="D9" s="360"/>
      <c r="E9" s="360"/>
      <c r="F9" s="360"/>
      <c r="G9" s="360"/>
      <c r="H9" s="360"/>
      <c r="I9" s="360"/>
      <c r="J9" s="360"/>
      <c r="K9" s="236"/>
    </row>
    <row r="10" spans="2:11" ht="15" customHeight="1">
      <c r="B10" s="239"/>
      <c r="C10" s="238"/>
      <c r="D10" s="360" t="s">
        <v>769</v>
      </c>
      <c r="E10" s="360"/>
      <c r="F10" s="360"/>
      <c r="G10" s="360"/>
      <c r="H10" s="360"/>
      <c r="I10" s="360"/>
      <c r="J10" s="360"/>
      <c r="K10" s="236"/>
    </row>
    <row r="11" spans="2:11" ht="15" customHeight="1">
      <c r="B11" s="239"/>
      <c r="C11" s="240"/>
      <c r="D11" s="360" t="s">
        <v>770</v>
      </c>
      <c r="E11" s="360"/>
      <c r="F11" s="360"/>
      <c r="G11" s="360"/>
      <c r="H11" s="360"/>
      <c r="I11" s="360"/>
      <c r="J11" s="360"/>
      <c r="K11" s="236"/>
    </row>
    <row r="12" spans="2:11" ht="12.75" customHeight="1">
      <c r="B12" s="239"/>
      <c r="C12" s="240"/>
      <c r="D12" s="240"/>
      <c r="E12" s="240"/>
      <c r="F12" s="240"/>
      <c r="G12" s="240"/>
      <c r="H12" s="240"/>
      <c r="I12" s="240"/>
      <c r="J12" s="240"/>
      <c r="K12" s="236"/>
    </row>
    <row r="13" spans="2:11" ht="15" customHeight="1">
      <c r="B13" s="239"/>
      <c r="C13" s="240"/>
      <c r="D13" s="360" t="s">
        <v>771</v>
      </c>
      <c r="E13" s="360"/>
      <c r="F13" s="360"/>
      <c r="G13" s="360"/>
      <c r="H13" s="360"/>
      <c r="I13" s="360"/>
      <c r="J13" s="360"/>
      <c r="K13" s="236"/>
    </row>
    <row r="14" spans="2:11" ht="15" customHeight="1">
      <c r="B14" s="239"/>
      <c r="C14" s="240"/>
      <c r="D14" s="360" t="s">
        <v>772</v>
      </c>
      <c r="E14" s="360"/>
      <c r="F14" s="360"/>
      <c r="G14" s="360"/>
      <c r="H14" s="360"/>
      <c r="I14" s="360"/>
      <c r="J14" s="360"/>
      <c r="K14" s="236"/>
    </row>
    <row r="15" spans="2:11" ht="15" customHeight="1">
      <c r="B15" s="239"/>
      <c r="C15" s="240"/>
      <c r="D15" s="360" t="s">
        <v>773</v>
      </c>
      <c r="E15" s="360"/>
      <c r="F15" s="360"/>
      <c r="G15" s="360"/>
      <c r="H15" s="360"/>
      <c r="I15" s="360"/>
      <c r="J15" s="360"/>
      <c r="K15" s="236"/>
    </row>
    <row r="16" spans="2:11" ht="15" customHeight="1">
      <c r="B16" s="239"/>
      <c r="C16" s="240"/>
      <c r="D16" s="240"/>
      <c r="E16" s="241" t="s">
        <v>76</v>
      </c>
      <c r="F16" s="360" t="s">
        <v>774</v>
      </c>
      <c r="G16" s="360"/>
      <c r="H16" s="360"/>
      <c r="I16" s="360"/>
      <c r="J16" s="360"/>
      <c r="K16" s="236"/>
    </row>
    <row r="17" spans="2:11" ht="15" customHeight="1">
      <c r="B17" s="239"/>
      <c r="C17" s="240"/>
      <c r="D17" s="240"/>
      <c r="E17" s="241" t="s">
        <v>775</v>
      </c>
      <c r="F17" s="360" t="s">
        <v>776</v>
      </c>
      <c r="G17" s="360"/>
      <c r="H17" s="360"/>
      <c r="I17" s="360"/>
      <c r="J17" s="360"/>
      <c r="K17" s="236"/>
    </row>
    <row r="18" spans="2:11" ht="15" customHeight="1">
      <c r="B18" s="239"/>
      <c r="C18" s="240"/>
      <c r="D18" s="240"/>
      <c r="E18" s="241" t="s">
        <v>777</v>
      </c>
      <c r="F18" s="360" t="s">
        <v>778</v>
      </c>
      <c r="G18" s="360"/>
      <c r="H18" s="360"/>
      <c r="I18" s="360"/>
      <c r="J18" s="360"/>
      <c r="K18" s="236"/>
    </row>
    <row r="19" spans="2:11" ht="15" customHeight="1">
      <c r="B19" s="239"/>
      <c r="C19" s="240"/>
      <c r="D19" s="240"/>
      <c r="E19" s="241" t="s">
        <v>779</v>
      </c>
      <c r="F19" s="360" t="s">
        <v>780</v>
      </c>
      <c r="G19" s="360"/>
      <c r="H19" s="360"/>
      <c r="I19" s="360"/>
      <c r="J19" s="360"/>
      <c r="K19" s="236"/>
    </row>
    <row r="20" spans="2:11" ht="15" customHeight="1">
      <c r="B20" s="239"/>
      <c r="C20" s="240"/>
      <c r="D20" s="240"/>
      <c r="E20" s="241" t="s">
        <v>781</v>
      </c>
      <c r="F20" s="360" t="s">
        <v>782</v>
      </c>
      <c r="G20" s="360"/>
      <c r="H20" s="360"/>
      <c r="I20" s="360"/>
      <c r="J20" s="360"/>
      <c r="K20" s="236"/>
    </row>
    <row r="21" spans="2:11" ht="15" customHeight="1">
      <c r="B21" s="239"/>
      <c r="C21" s="240"/>
      <c r="D21" s="240"/>
      <c r="E21" s="241" t="s">
        <v>783</v>
      </c>
      <c r="F21" s="360" t="s">
        <v>784</v>
      </c>
      <c r="G21" s="360"/>
      <c r="H21" s="360"/>
      <c r="I21" s="360"/>
      <c r="J21" s="360"/>
      <c r="K21" s="236"/>
    </row>
    <row r="22" spans="2:11" ht="12.75" customHeight="1">
      <c r="B22" s="239"/>
      <c r="C22" s="240"/>
      <c r="D22" s="240"/>
      <c r="E22" s="240"/>
      <c r="F22" s="240"/>
      <c r="G22" s="240"/>
      <c r="H22" s="240"/>
      <c r="I22" s="240"/>
      <c r="J22" s="240"/>
      <c r="K22" s="236"/>
    </row>
    <row r="23" spans="2:11" ht="15" customHeight="1">
      <c r="B23" s="239"/>
      <c r="C23" s="360" t="s">
        <v>785</v>
      </c>
      <c r="D23" s="360"/>
      <c r="E23" s="360"/>
      <c r="F23" s="360"/>
      <c r="G23" s="360"/>
      <c r="H23" s="360"/>
      <c r="I23" s="360"/>
      <c r="J23" s="360"/>
      <c r="K23" s="236"/>
    </row>
    <row r="24" spans="2:11" ht="15" customHeight="1">
      <c r="B24" s="239"/>
      <c r="C24" s="360" t="s">
        <v>786</v>
      </c>
      <c r="D24" s="360"/>
      <c r="E24" s="360"/>
      <c r="F24" s="360"/>
      <c r="G24" s="360"/>
      <c r="H24" s="360"/>
      <c r="I24" s="360"/>
      <c r="J24" s="360"/>
      <c r="K24" s="236"/>
    </row>
    <row r="25" spans="2:11" ht="15" customHeight="1">
      <c r="B25" s="239"/>
      <c r="C25" s="238"/>
      <c r="D25" s="360" t="s">
        <v>787</v>
      </c>
      <c r="E25" s="360"/>
      <c r="F25" s="360"/>
      <c r="G25" s="360"/>
      <c r="H25" s="360"/>
      <c r="I25" s="360"/>
      <c r="J25" s="360"/>
      <c r="K25" s="236"/>
    </row>
    <row r="26" spans="2:11" ht="15" customHeight="1">
      <c r="B26" s="239"/>
      <c r="C26" s="240"/>
      <c r="D26" s="360" t="s">
        <v>788</v>
      </c>
      <c r="E26" s="360"/>
      <c r="F26" s="360"/>
      <c r="G26" s="360"/>
      <c r="H26" s="360"/>
      <c r="I26" s="360"/>
      <c r="J26" s="360"/>
      <c r="K26" s="236"/>
    </row>
    <row r="27" spans="2:11" ht="12.75" customHeight="1">
      <c r="B27" s="239"/>
      <c r="C27" s="240"/>
      <c r="D27" s="240"/>
      <c r="E27" s="240"/>
      <c r="F27" s="240"/>
      <c r="G27" s="240"/>
      <c r="H27" s="240"/>
      <c r="I27" s="240"/>
      <c r="J27" s="240"/>
      <c r="K27" s="236"/>
    </row>
    <row r="28" spans="2:11" ht="15" customHeight="1">
      <c r="B28" s="239"/>
      <c r="C28" s="240"/>
      <c r="D28" s="360" t="s">
        <v>789</v>
      </c>
      <c r="E28" s="360"/>
      <c r="F28" s="360"/>
      <c r="G28" s="360"/>
      <c r="H28" s="360"/>
      <c r="I28" s="360"/>
      <c r="J28" s="360"/>
      <c r="K28" s="236"/>
    </row>
    <row r="29" spans="2:11" ht="15" customHeight="1">
      <c r="B29" s="239"/>
      <c r="C29" s="240"/>
      <c r="D29" s="360" t="s">
        <v>790</v>
      </c>
      <c r="E29" s="360"/>
      <c r="F29" s="360"/>
      <c r="G29" s="360"/>
      <c r="H29" s="360"/>
      <c r="I29" s="360"/>
      <c r="J29" s="360"/>
      <c r="K29" s="236"/>
    </row>
    <row r="30" spans="2:11" ht="12.75" customHeight="1">
      <c r="B30" s="239"/>
      <c r="C30" s="240"/>
      <c r="D30" s="240"/>
      <c r="E30" s="240"/>
      <c r="F30" s="240"/>
      <c r="G30" s="240"/>
      <c r="H30" s="240"/>
      <c r="I30" s="240"/>
      <c r="J30" s="240"/>
      <c r="K30" s="236"/>
    </row>
    <row r="31" spans="2:11" ht="15" customHeight="1">
      <c r="B31" s="239"/>
      <c r="C31" s="240"/>
      <c r="D31" s="360" t="s">
        <v>791</v>
      </c>
      <c r="E31" s="360"/>
      <c r="F31" s="360"/>
      <c r="G31" s="360"/>
      <c r="H31" s="360"/>
      <c r="I31" s="360"/>
      <c r="J31" s="360"/>
      <c r="K31" s="236"/>
    </row>
    <row r="32" spans="2:11" ht="15" customHeight="1">
      <c r="B32" s="239"/>
      <c r="C32" s="240"/>
      <c r="D32" s="360" t="s">
        <v>792</v>
      </c>
      <c r="E32" s="360"/>
      <c r="F32" s="360"/>
      <c r="G32" s="360"/>
      <c r="H32" s="360"/>
      <c r="I32" s="360"/>
      <c r="J32" s="360"/>
      <c r="K32" s="236"/>
    </row>
    <row r="33" spans="2:11" ht="15" customHeight="1">
      <c r="B33" s="239"/>
      <c r="C33" s="240"/>
      <c r="D33" s="360" t="s">
        <v>793</v>
      </c>
      <c r="E33" s="360"/>
      <c r="F33" s="360"/>
      <c r="G33" s="360"/>
      <c r="H33" s="360"/>
      <c r="I33" s="360"/>
      <c r="J33" s="360"/>
      <c r="K33" s="236"/>
    </row>
    <row r="34" spans="2:11" ht="15" customHeight="1">
      <c r="B34" s="239"/>
      <c r="C34" s="240"/>
      <c r="D34" s="238"/>
      <c r="E34" s="242" t="s">
        <v>113</v>
      </c>
      <c r="F34" s="238"/>
      <c r="G34" s="360" t="s">
        <v>794</v>
      </c>
      <c r="H34" s="360"/>
      <c r="I34" s="360"/>
      <c r="J34" s="360"/>
      <c r="K34" s="236"/>
    </row>
    <row r="35" spans="2:11" ht="30.75" customHeight="1">
      <c r="B35" s="239"/>
      <c r="C35" s="240"/>
      <c r="D35" s="238"/>
      <c r="E35" s="242" t="s">
        <v>795</v>
      </c>
      <c r="F35" s="238"/>
      <c r="G35" s="360" t="s">
        <v>796</v>
      </c>
      <c r="H35" s="360"/>
      <c r="I35" s="360"/>
      <c r="J35" s="360"/>
      <c r="K35" s="236"/>
    </row>
    <row r="36" spans="2:11" ht="15" customHeight="1">
      <c r="B36" s="239"/>
      <c r="C36" s="240"/>
      <c r="D36" s="238"/>
      <c r="E36" s="242" t="s">
        <v>51</v>
      </c>
      <c r="F36" s="238"/>
      <c r="G36" s="360" t="s">
        <v>797</v>
      </c>
      <c r="H36" s="360"/>
      <c r="I36" s="360"/>
      <c r="J36" s="360"/>
      <c r="K36" s="236"/>
    </row>
    <row r="37" spans="2:11" ht="15" customHeight="1">
      <c r="B37" s="239"/>
      <c r="C37" s="240"/>
      <c r="D37" s="238"/>
      <c r="E37" s="242" t="s">
        <v>114</v>
      </c>
      <c r="F37" s="238"/>
      <c r="G37" s="360" t="s">
        <v>798</v>
      </c>
      <c r="H37" s="360"/>
      <c r="I37" s="360"/>
      <c r="J37" s="360"/>
      <c r="K37" s="236"/>
    </row>
    <row r="38" spans="2:11" ht="15" customHeight="1">
      <c r="B38" s="239"/>
      <c r="C38" s="240"/>
      <c r="D38" s="238"/>
      <c r="E38" s="242" t="s">
        <v>115</v>
      </c>
      <c r="F38" s="238"/>
      <c r="G38" s="360" t="s">
        <v>799</v>
      </c>
      <c r="H38" s="360"/>
      <c r="I38" s="360"/>
      <c r="J38" s="360"/>
      <c r="K38" s="236"/>
    </row>
    <row r="39" spans="2:11" ht="15" customHeight="1">
      <c r="B39" s="239"/>
      <c r="C39" s="240"/>
      <c r="D39" s="238"/>
      <c r="E39" s="242" t="s">
        <v>116</v>
      </c>
      <c r="F39" s="238"/>
      <c r="G39" s="360" t="s">
        <v>800</v>
      </c>
      <c r="H39" s="360"/>
      <c r="I39" s="360"/>
      <c r="J39" s="360"/>
      <c r="K39" s="236"/>
    </row>
    <row r="40" spans="2:11" ht="15" customHeight="1">
      <c r="B40" s="239"/>
      <c r="C40" s="240"/>
      <c r="D40" s="238"/>
      <c r="E40" s="242" t="s">
        <v>801</v>
      </c>
      <c r="F40" s="238"/>
      <c r="G40" s="360" t="s">
        <v>802</v>
      </c>
      <c r="H40" s="360"/>
      <c r="I40" s="360"/>
      <c r="J40" s="360"/>
      <c r="K40" s="236"/>
    </row>
    <row r="41" spans="2:11" ht="15" customHeight="1">
      <c r="B41" s="239"/>
      <c r="C41" s="240"/>
      <c r="D41" s="238"/>
      <c r="E41" s="242"/>
      <c r="F41" s="238"/>
      <c r="G41" s="360" t="s">
        <v>803</v>
      </c>
      <c r="H41" s="360"/>
      <c r="I41" s="360"/>
      <c r="J41" s="360"/>
      <c r="K41" s="236"/>
    </row>
    <row r="42" spans="2:11" ht="15" customHeight="1">
      <c r="B42" s="239"/>
      <c r="C42" s="240"/>
      <c r="D42" s="238"/>
      <c r="E42" s="242" t="s">
        <v>804</v>
      </c>
      <c r="F42" s="238"/>
      <c r="G42" s="360" t="s">
        <v>805</v>
      </c>
      <c r="H42" s="360"/>
      <c r="I42" s="360"/>
      <c r="J42" s="360"/>
      <c r="K42" s="236"/>
    </row>
    <row r="43" spans="2:11" ht="15" customHeight="1">
      <c r="B43" s="239"/>
      <c r="C43" s="240"/>
      <c r="D43" s="238"/>
      <c r="E43" s="242" t="s">
        <v>118</v>
      </c>
      <c r="F43" s="238"/>
      <c r="G43" s="360" t="s">
        <v>806</v>
      </c>
      <c r="H43" s="360"/>
      <c r="I43" s="360"/>
      <c r="J43" s="360"/>
      <c r="K43" s="236"/>
    </row>
    <row r="44" spans="2:11" ht="12.75" customHeight="1">
      <c r="B44" s="239"/>
      <c r="C44" s="240"/>
      <c r="D44" s="238"/>
      <c r="E44" s="238"/>
      <c r="F44" s="238"/>
      <c r="G44" s="238"/>
      <c r="H44" s="238"/>
      <c r="I44" s="238"/>
      <c r="J44" s="238"/>
      <c r="K44" s="236"/>
    </row>
    <row r="45" spans="2:11" ht="15" customHeight="1">
      <c r="B45" s="239"/>
      <c r="C45" s="240"/>
      <c r="D45" s="360" t="s">
        <v>807</v>
      </c>
      <c r="E45" s="360"/>
      <c r="F45" s="360"/>
      <c r="G45" s="360"/>
      <c r="H45" s="360"/>
      <c r="I45" s="360"/>
      <c r="J45" s="360"/>
      <c r="K45" s="236"/>
    </row>
    <row r="46" spans="2:11" ht="15" customHeight="1">
      <c r="B46" s="239"/>
      <c r="C46" s="240"/>
      <c r="D46" s="240"/>
      <c r="E46" s="360" t="s">
        <v>808</v>
      </c>
      <c r="F46" s="360"/>
      <c r="G46" s="360"/>
      <c r="H46" s="360"/>
      <c r="I46" s="360"/>
      <c r="J46" s="360"/>
      <c r="K46" s="236"/>
    </row>
    <row r="47" spans="2:11" ht="15" customHeight="1">
      <c r="B47" s="239"/>
      <c r="C47" s="240"/>
      <c r="D47" s="240"/>
      <c r="E47" s="360" t="s">
        <v>809</v>
      </c>
      <c r="F47" s="360"/>
      <c r="G47" s="360"/>
      <c r="H47" s="360"/>
      <c r="I47" s="360"/>
      <c r="J47" s="360"/>
      <c r="K47" s="236"/>
    </row>
    <row r="48" spans="2:11" ht="15" customHeight="1">
      <c r="B48" s="239"/>
      <c r="C48" s="240"/>
      <c r="D48" s="240"/>
      <c r="E48" s="360" t="s">
        <v>810</v>
      </c>
      <c r="F48" s="360"/>
      <c r="G48" s="360"/>
      <c r="H48" s="360"/>
      <c r="I48" s="360"/>
      <c r="J48" s="360"/>
      <c r="K48" s="236"/>
    </row>
    <row r="49" spans="2:11" ht="15" customHeight="1">
      <c r="B49" s="239"/>
      <c r="C49" s="240"/>
      <c r="D49" s="360" t="s">
        <v>811</v>
      </c>
      <c r="E49" s="360"/>
      <c r="F49" s="360"/>
      <c r="G49" s="360"/>
      <c r="H49" s="360"/>
      <c r="I49" s="360"/>
      <c r="J49" s="360"/>
      <c r="K49" s="236"/>
    </row>
    <row r="50" spans="2:11" ht="25.5" customHeight="1">
      <c r="B50" s="235"/>
      <c r="C50" s="361" t="s">
        <v>812</v>
      </c>
      <c r="D50" s="361"/>
      <c r="E50" s="361"/>
      <c r="F50" s="361"/>
      <c r="G50" s="361"/>
      <c r="H50" s="361"/>
      <c r="I50" s="361"/>
      <c r="J50" s="361"/>
      <c r="K50" s="236"/>
    </row>
    <row r="51" spans="2:11" ht="5.25" customHeight="1">
      <c r="B51" s="235"/>
      <c r="C51" s="237"/>
      <c r="D51" s="237"/>
      <c r="E51" s="237"/>
      <c r="F51" s="237"/>
      <c r="G51" s="237"/>
      <c r="H51" s="237"/>
      <c r="I51" s="237"/>
      <c r="J51" s="237"/>
      <c r="K51" s="236"/>
    </row>
    <row r="52" spans="2:11" ht="15" customHeight="1">
      <c r="B52" s="235"/>
      <c r="C52" s="360" t="s">
        <v>813</v>
      </c>
      <c r="D52" s="360"/>
      <c r="E52" s="360"/>
      <c r="F52" s="360"/>
      <c r="G52" s="360"/>
      <c r="H52" s="360"/>
      <c r="I52" s="360"/>
      <c r="J52" s="360"/>
      <c r="K52" s="236"/>
    </row>
    <row r="53" spans="2:11" ht="15" customHeight="1">
      <c r="B53" s="235"/>
      <c r="C53" s="360" t="s">
        <v>814</v>
      </c>
      <c r="D53" s="360"/>
      <c r="E53" s="360"/>
      <c r="F53" s="360"/>
      <c r="G53" s="360"/>
      <c r="H53" s="360"/>
      <c r="I53" s="360"/>
      <c r="J53" s="360"/>
      <c r="K53" s="236"/>
    </row>
    <row r="54" spans="2:11" ht="12.75" customHeight="1">
      <c r="B54" s="235"/>
      <c r="C54" s="238"/>
      <c r="D54" s="238"/>
      <c r="E54" s="238"/>
      <c r="F54" s="238"/>
      <c r="G54" s="238"/>
      <c r="H54" s="238"/>
      <c r="I54" s="238"/>
      <c r="J54" s="238"/>
      <c r="K54" s="236"/>
    </row>
    <row r="55" spans="2:11" ht="15" customHeight="1">
      <c r="B55" s="235"/>
      <c r="C55" s="360" t="s">
        <v>815</v>
      </c>
      <c r="D55" s="360"/>
      <c r="E55" s="360"/>
      <c r="F55" s="360"/>
      <c r="G55" s="360"/>
      <c r="H55" s="360"/>
      <c r="I55" s="360"/>
      <c r="J55" s="360"/>
      <c r="K55" s="236"/>
    </row>
    <row r="56" spans="2:11" ht="15" customHeight="1">
      <c r="B56" s="235"/>
      <c r="C56" s="240"/>
      <c r="D56" s="360" t="s">
        <v>816</v>
      </c>
      <c r="E56" s="360"/>
      <c r="F56" s="360"/>
      <c r="G56" s="360"/>
      <c r="H56" s="360"/>
      <c r="I56" s="360"/>
      <c r="J56" s="360"/>
      <c r="K56" s="236"/>
    </row>
    <row r="57" spans="2:11" ht="15" customHeight="1">
      <c r="B57" s="235"/>
      <c r="C57" s="240"/>
      <c r="D57" s="360" t="s">
        <v>817</v>
      </c>
      <c r="E57" s="360"/>
      <c r="F57" s="360"/>
      <c r="G57" s="360"/>
      <c r="H57" s="360"/>
      <c r="I57" s="360"/>
      <c r="J57" s="360"/>
      <c r="K57" s="236"/>
    </row>
    <row r="58" spans="2:11" ht="15" customHeight="1">
      <c r="B58" s="235"/>
      <c r="C58" s="240"/>
      <c r="D58" s="360" t="s">
        <v>818</v>
      </c>
      <c r="E58" s="360"/>
      <c r="F58" s="360"/>
      <c r="G58" s="360"/>
      <c r="H58" s="360"/>
      <c r="I58" s="360"/>
      <c r="J58" s="360"/>
      <c r="K58" s="236"/>
    </row>
    <row r="59" spans="2:11" ht="15" customHeight="1">
      <c r="B59" s="235"/>
      <c r="C59" s="240"/>
      <c r="D59" s="360" t="s">
        <v>819</v>
      </c>
      <c r="E59" s="360"/>
      <c r="F59" s="360"/>
      <c r="G59" s="360"/>
      <c r="H59" s="360"/>
      <c r="I59" s="360"/>
      <c r="J59" s="360"/>
      <c r="K59" s="236"/>
    </row>
    <row r="60" spans="2:11" ht="15" customHeight="1">
      <c r="B60" s="235"/>
      <c r="C60" s="240"/>
      <c r="D60" s="359" t="s">
        <v>820</v>
      </c>
      <c r="E60" s="359"/>
      <c r="F60" s="359"/>
      <c r="G60" s="359"/>
      <c r="H60" s="359"/>
      <c r="I60" s="359"/>
      <c r="J60" s="359"/>
      <c r="K60" s="236"/>
    </row>
    <row r="61" spans="2:11" ht="15" customHeight="1">
      <c r="B61" s="235"/>
      <c r="C61" s="240"/>
      <c r="D61" s="360" t="s">
        <v>821</v>
      </c>
      <c r="E61" s="360"/>
      <c r="F61" s="360"/>
      <c r="G61" s="360"/>
      <c r="H61" s="360"/>
      <c r="I61" s="360"/>
      <c r="J61" s="360"/>
      <c r="K61" s="236"/>
    </row>
    <row r="62" spans="2:11" ht="12.75" customHeight="1">
      <c r="B62" s="235"/>
      <c r="C62" s="240"/>
      <c r="D62" s="240"/>
      <c r="E62" s="243"/>
      <c r="F62" s="240"/>
      <c r="G62" s="240"/>
      <c r="H62" s="240"/>
      <c r="I62" s="240"/>
      <c r="J62" s="240"/>
      <c r="K62" s="236"/>
    </row>
    <row r="63" spans="2:11" ht="15" customHeight="1">
      <c r="B63" s="235"/>
      <c r="C63" s="240"/>
      <c r="D63" s="360" t="s">
        <v>822</v>
      </c>
      <c r="E63" s="360"/>
      <c r="F63" s="360"/>
      <c r="G63" s="360"/>
      <c r="H63" s="360"/>
      <c r="I63" s="360"/>
      <c r="J63" s="360"/>
      <c r="K63" s="236"/>
    </row>
    <row r="64" spans="2:11" ht="15" customHeight="1">
      <c r="B64" s="235"/>
      <c r="C64" s="240"/>
      <c r="D64" s="359" t="s">
        <v>823</v>
      </c>
      <c r="E64" s="359"/>
      <c r="F64" s="359"/>
      <c r="G64" s="359"/>
      <c r="H64" s="359"/>
      <c r="I64" s="359"/>
      <c r="J64" s="359"/>
      <c r="K64" s="236"/>
    </row>
    <row r="65" spans="2:11" ht="15" customHeight="1">
      <c r="B65" s="235"/>
      <c r="C65" s="240"/>
      <c r="D65" s="360" t="s">
        <v>824</v>
      </c>
      <c r="E65" s="360"/>
      <c r="F65" s="360"/>
      <c r="G65" s="360"/>
      <c r="H65" s="360"/>
      <c r="I65" s="360"/>
      <c r="J65" s="360"/>
      <c r="K65" s="236"/>
    </row>
    <row r="66" spans="2:11" ht="15" customHeight="1">
      <c r="B66" s="235"/>
      <c r="C66" s="240"/>
      <c r="D66" s="360" t="s">
        <v>825</v>
      </c>
      <c r="E66" s="360"/>
      <c r="F66" s="360"/>
      <c r="G66" s="360"/>
      <c r="H66" s="360"/>
      <c r="I66" s="360"/>
      <c r="J66" s="360"/>
      <c r="K66" s="236"/>
    </row>
    <row r="67" spans="2:11" ht="15" customHeight="1">
      <c r="B67" s="235"/>
      <c r="C67" s="240"/>
      <c r="D67" s="360" t="s">
        <v>826</v>
      </c>
      <c r="E67" s="360"/>
      <c r="F67" s="360"/>
      <c r="G67" s="360"/>
      <c r="H67" s="360"/>
      <c r="I67" s="360"/>
      <c r="J67" s="360"/>
      <c r="K67" s="236"/>
    </row>
    <row r="68" spans="2:11" ht="15" customHeight="1">
      <c r="B68" s="235"/>
      <c r="C68" s="240"/>
      <c r="D68" s="360" t="s">
        <v>827</v>
      </c>
      <c r="E68" s="360"/>
      <c r="F68" s="360"/>
      <c r="G68" s="360"/>
      <c r="H68" s="360"/>
      <c r="I68" s="360"/>
      <c r="J68" s="360"/>
      <c r="K68" s="236"/>
    </row>
    <row r="69" spans="2:11" ht="12.75" customHeight="1">
      <c r="B69" s="244"/>
      <c r="C69" s="245"/>
      <c r="D69" s="245"/>
      <c r="E69" s="245"/>
      <c r="F69" s="245"/>
      <c r="G69" s="245"/>
      <c r="H69" s="245"/>
      <c r="I69" s="245"/>
      <c r="J69" s="245"/>
      <c r="K69" s="246"/>
    </row>
    <row r="70" spans="2:11" ht="18.75" customHeight="1">
      <c r="B70" s="247"/>
      <c r="C70" s="247"/>
      <c r="D70" s="247"/>
      <c r="E70" s="247"/>
      <c r="F70" s="247"/>
      <c r="G70" s="247"/>
      <c r="H70" s="247"/>
      <c r="I70" s="247"/>
      <c r="J70" s="247"/>
      <c r="K70" s="248"/>
    </row>
    <row r="71" spans="2:11" ht="18.75" customHeight="1">
      <c r="B71" s="248"/>
      <c r="C71" s="248"/>
      <c r="D71" s="248"/>
      <c r="E71" s="248"/>
      <c r="F71" s="248"/>
      <c r="G71" s="248"/>
      <c r="H71" s="248"/>
      <c r="I71" s="248"/>
      <c r="J71" s="248"/>
      <c r="K71" s="248"/>
    </row>
    <row r="72" spans="2:11" ht="7.5" customHeight="1">
      <c r="B72" s="249"/>
      <c r="C72" s="250"/>
      <c r="D72" s="250"/>
      <c r="E72" s="250"/>
      <c r="F72" s="250"/>
      <c r="G72" s="250"/>
      <c r="H72" s="250"/>
      <c r="I72" s="250"/>
      <c r="J72" s="250"/>
      <c r="K72" s="251"/>
    </row>
    <row r="73" spans="2:11" ht="45" customHeight="1">
      <c r="B73" s="252"/>
      <c r="C73" s="358" t="s">
        <v>84</v>
      </c>
      <c r="D73" s="358"/>
      <c r="E73" s="358"/>
      <c r="F73" s="358"/>
      <c r="G73" s="358"/>
      <c r="H73" s="358"/>
      <c r="I73" s="358"/>
      <c r="J73" s="358"/>
      <c r="K73" s="253"/>
    </row>
    <row r="74" spans="2:11" ht="17.25" customHeight="1">
      <c r="B74" s="252"/>
      <c r="C74" s="254" t="s">
        <v>828</v>
      </c>
      <c r="D74" s="254"/>
      <c r="E74" s="254"/>
      <c r="F74" s="254" t="s">
        <v>829</v>
      </c>
      <c r="G74" s="255"/>
      <c r="H74" s="254" t="s">
        <v>114</v>
      </c>
      <c r="I74" s="254" t="s">
        <v>55</v>
      </c>
      <c r="J74" s="254" t="s">
        <v>830</v>
      </c>
      <c r="K74" s="253"/>
    </row>
    <row r="75" spans="2:11" ht="17.25" customHeight="1">
      <c r="B75" s="252"/>
      <c r="C75" s="256" t="s">
        <v>831</v>
      </c>
      <c r="D75" s="256"/>
      <c r="E75" s="256"/>
      <c r="F75" s="257" t="s">
        <v>832</v>
      </c>
      <c r="G75" s="258"/>
      <c r="H75" s="256"/>
      <c r="I75" s="256"/>
      <c r="J75" s="256" t="s">
        <v>833</v>
      </c>
      <c r="K75" s="253"/>
    </row>
    <row r="76" spans="2:11" ht="5.25" customHeight="1">
      <c r="B76" s="252"/>
      <c r="C76" s="259"/>
      <c r="D76" s="259"/>
      <c r="E76" s="259"/>
      <c r="F76" s="259"/>
      <c r="G76" s="260"/>
      <c r="H76" s="259"/>
      <c r="I76" s="259"/>
      <c r="J76" s="259"/>
      <c r="K76" s="253"/>
    </row>
    <row r="77" spans="2:11" ht="15" customHeight="1">
      <c r="B77" s="252"/>
      <c r="C77" s="242" t="s">
        <v>51</v>
      </c>
      <c r="D77" s="259"/>
      <c r="E77" s="259"/>
      <c r="F77" s="261" t="s">
        <v>834</v>
      </c>
      <c r="G77" s="260"/>
      <c r="H77" s="242" t="s">
        <v>835</v>
      </c>
      <c r="I77" s="242" t="s">
        <v>836</v>
      </c>
      <c r="J77" s="242">
        <v>20</v>
      </c>
      <c r="K77" s="253"/>
    </row>
    <row r="78" spans="2:11" ht="15" customHeight="1">
      <c r="B78" s="252"/>
      <c r="C78" s="242" t="s">
        <v>837</v>
      </c>
      <c r="D78" s="242"/>
      <c r="E78" s="242"/>
      <c r="F78" s="261" t="s">
        <v>834</v>
      </c>
      <c r="G78" s="260"/>
      <c r="H78" s="242" t="s">
        <v>838</v>
      </c>
      <c r="I78" s="242" t="s">
        <v>836</v>
      </c>
      <c r="J78" s="242">
        <v>120</v>
      </c>
      <c r="K78" s="253"/>
    </row>
    <row r="79" spans="2:11" ht="15" customHeight="1">
      <c r="B79" s="262"/>
      <c r="C79" s="242" t="s">
        <v>839</v>
      </c>
      <c r="D79" s="242"/>
      <c r="E79" s="242"/>
      <c r="F79" s="261" t="s">
        <v>840</v>
      </c>
      <c r="G79" s="260"/>
      <c r="H79" s="242" t="s">
        <v>841</v>
      </c>
      <c r="I79" s="242" t="s">
        <v>836</v>
      </c>
      <c r="J79" s="242">
        <v>50</v>
      </c>
      <c r="K79" s="253"/>
    </row>
    <row r="80" spans="2:11" ht="15" customHeight="1">
      <c r="B80" s="262"/>
      <c r="C80" s="242" t="s">
        <v>842</v>
      </c>
      <c r="D80" s="242"/>
      <c r="E80" s="242"/>
      <c r="F80" s="261" t="s">
        <v>834</v>
      </c>
      <c r="G80" s="260"/>
      <c r="H80" s="242" t="s">
        <v>843</v>
      </c>
      <c r="I80" s="242" t="s">
        <v>844</v>
      </c>
      <c r="J80" s="242"/>
      <c r="K80" s="253"/>
    </row>
    <row r="81" spans="2:11" ht="15" customHeight="1">
      <c r="B81" s="262"/>
      <c r="C81" s="263" t="s">
        <v>845</v>
      </c>
      <c r="D81" s="263"/>
      <c r="E81" s="263"/>
      <c r="F81" s="264" t="s">
        <v>840</v>
      </c>
      <c r="G81" s="263"/>
      <c r="H81" s="263" t="s">
        <v>846</v>
      </c>
      <c r="I81" s="263" t="s">
        <v>836</v>
      </c>
      <c r="J81" s="263">
        <v>15</v>
      </c>
      <c r="K81" s="253"/>
    </row>
    <row r="82" spans="2:11" ht="15" customHeight="1">
      <c r="B82" s="262"/>
      <c r="C82" s="263" t="s">
        <v>847</v>
      </c>
      <c r="D82" s="263"/>
      <c r="E82" s="263"/>
      <c r="F82" s="264" t="s">
        <v>840</v>
      </c>
      <c r="G82" s="263"/>
      <c r="H82" s="263" t="s">
        <v>848</v>
      </c>
      <c r="I82" s="263" t="s">
        <v>836</v>
      </c>
      <c r="J82" s="263">
        <v>15</v>
      </c>
      <c r="K82" s="253"/>
    </row>
    <row r="83" spans="2:11" ht="15" customHeight="1">
      <c r="B83" s="262"/>
      <c r="C83" s="263" t="s">
        <v>849</v>
      </c>
      <c r="D83" s="263"/>
      <c r="E83" s="263"/>
      <c r="F83" s="264" t="s">
        <v>840</v>
      </c>
      <c r="G83" s="263"/>
      <c r="H83" s="263" t="s">
        <v>850</v>
      </c>
      <c r="I83" s="263" t="s">
        <v>836</v>
      </c>
      <c r="J83" s="263">
        <v>20</v>
      </c>
      <c r="K83" s="253"/>
    </row>
    <row r="84" spans="2:11" ht="15" customHeight="1">
      <c r="B84" s="262"/>
      <c r="C84" s="263" t="s">
        <v>851</v>
      </c>
      <c r="D84" s="263"/>
      <c r="E84" s="263"/>
      <c r="F84" s="264" t="s">
        <v>840</v>
      </c>
      <c r="G84" s="263"/>
      <c r="H84" s="263" t="s">
        <v>852</v>
      </c>
      <c r="I84" s="263" t="s">
        <v>836</v>
      </c>
      <c r="J84" s="263">
        <v>20</v>
      </c>
      <c r="K84" s="253"/>
    </row>
    <row r="85" spans="2:11" ht="15" customHeight="1">
      <c r="B85" s="262"/>
      <c r="C85" s="242" t="s">
        <v>853</v>
      </c>
      <c r="D85" s="242"/>
      <c r="E85" s="242"/>
      <c r="F85" s="261" t="s">
        <v>840</v>
      </c>
      <c r="G85" s="260"/>
      <c r="H85" s="242" t="s">
        <v>854</v>
      </c>
      <c r="I85" s="242" t="s">
        <v>836</v>
      </c>
      <c r="J85" s="242">
        <v>50</v>
      </c>
      <c r="K85" s="253"/>
    </row>
    <row r="86" spans="2:11" ht="15" customHeight="1">
      <c r="B86" s="262"/>
      <c r="C86" s="242" t="s">
        <v>855</v>
      </c>
      <c r="D86" s="242"/>
      <c r="E86" s="242"/>
      <c r="F86" s="261" t="s">
        <v>840</v>
      </c>
      <c r="G86" s="260"/>
      <c r="H86" s="242" t="s">
        <v>856</v>
      </c>
      <c r="I86" s="242" t="s">
        <v>836</v>
      </c>
      <c r="J86" s="242">
        <v>20</v>
      </c>
      <c r="K86" s="253"/>
    </row>
    <row r="87" spans="2:11" ht="15" customHeight="1">
      <c r="B87" s="262"/>
      <c r="C87" s="242" t="s">
        <v>857</v>
      </c>
      <c r="D87" s="242"/>
      <c r="E87" s="242"/>
      <c r="F87" s="261" t="s">
        <v>840</v>
      </c>
      <c r="G87" s="260"/>
      <c r="H87" s="242" t="s">
        <v>858</v>
      </c>
      <c r="I87" s="242" t="s">
        <v>836</v>
      </c>
      <c r="J87" s="242">
        <v>20</v>
      </c>
      <c r="K87" s="253"/>
    </row>
    <row r="88" spans="2:11" ht="15" customHeight="1">
      <c r="B88" s="262"/>
      <c r="C88" s="242" t="s">
        <v>859</v>
      </c>
      <c r="D88" s="242"/>
      <c r="E88" s="242"/>
      <c r="F88" s="261" t="s">
        <v>840</v>
      </c>
      <c r="G88" s="260"/>
      <c r="H88" s="242" t="s">
        <v>860</v>
      </c>
      <c r="I88" s="242" t="s">
        <v>836</v>
      </c>
      <c r="J88" s="242">
        <v>50</v>
      </c>
      <c r="K88" s="253"/>
    </row>
    <row r="89" spans="2:11" ht="15" customHeight="1">
      <c r="B89" s="262"/>
      <c r="C89" s="242" t="s">
        <v>861</v>
      </c>
      <c r="D89" s="242"/>
      <c r="E89" s="242"/>
      <c r="F89" s="261" t="s">
        <v>840</v>
      </c>
      <c r="G89" s="260"/>
      <c r="H89" s="242" t="s">
        <v>861</v>
      </c>
      <c r="I89" s="242" t="s">
        <v>836</v>
      </c>
      <c r="J89" s="242">
        <v>50</v>
      </c>
      <c r="K89" s="253"/>
    </row>
    <row r="90" spans="2:11" ht="15" customHeight="1">
      <c r="B90" s="262"/>
      <c r="C90" s="242" t="s">
        <v>119</v>
      </c>
      <c r="D90" s="242"/>
      <c r="E90" s="242"/>
      <c r="F90" s="261" t="s">
        <v>840</v>
      </c>
      <c r="G90" s="260"/>
      <c r="H90" s="242" t="s">
        <v>862</v>
      </c>
      <c r="I90" s="242" t="s">
        <v>836</v>
      </c>
      <c r="J90" s="242">
        <v>255</v>
      </c>
      <c r="K90" s="253"/>
    </row>
    <row r="91" spans="2:11" ht="15" customHeight="1">
      <c r="B91" s="262"/>
      <c r="C91" s="242" t="s">
        <v>863</v>
      </c>
      <c r="D91" s="242"/>
      <c r="E91" s="242"/>
      <c r="F91" s="261" t="s">
        <v>834</v>
      </c>
      <c r="G91" s="260"/>
      <c r="H91" s="242" t="s">
        <v>864</v>
      </c>
      <c r="I91" s="242" t="s">
        <v>865</v>
      </c>
      <c r="J91" s="242"/>
      <c r="K91" s="253"/>
    </row>
    <row r="92" spans="2:11" ht="15" customHeight="1">
      <c r="B92" s="262"/>
      <c r="C92" s="242" t="s">
        <v>866</v>
      </c>
      <c r="D92" s="242"/>
      <c r="E92" s="242"/>
      <c r="F92" s="261" t="s">
        <v>834</v>
      </c>
      <c r="G92" s="260"/>
      <c r="H92" s="242" t="s">
        <v>867</v>
      </c>
      <c r="I92" s="242" t="s">
        <v>868</v>
      </c>
      <c r="J92" s="242"/>
      <c r="K92" s="253"/>
    </row>
    <row r="93" spans="2:11" ht="15" customHeight="1">
      <c r="B93" s="262"/>
      <c r="C93" s="242" t="s">
        <v>869</v>
      </c>
      <c r="D93" s="242"/>
      <c r="E93" s="242"/>
      <c r="F93" s="261" t="s">
        <v>834</v>
      </c>
      <c r="G93" s="260"/>
      <c r="H93" s="242" t="s">
        <v>869</v>
      </c>
      <c r="I93" s="242" t="s">
        <v>868</v>
      </c>
      <c r="J93" s="242"/>
      <c r="K93" s="253"/>
    </row>
    <row r="94" spans="2:11" ht="15" customHeight="1">
      <c r="B94" s="262"/>
      <c r="C94" s="242" t="s">
        <v>36</v>
      </c>
      <c r="D94" s="242"/>
      <c r="E94" s="242"/>
      <c r="F94" s="261" t="s">
        <v>834</v>
      </c>
      <c r="G94" s="260"/>
      <c r="H94" s="242" t="s">
        <v>870</v>
      </c>
      <c r="I94" s="242" t="s">
        <v>868</v>
      </c>
      <c r="J94" s="242"/>
      <c r="K94" s="253"/>
    </row>
    <row r="95" spans="2:11" ht="15" customHeight="1">
      <c r="B95" s="262"/>
      <c r="C95" s="242" t="s">
        <v>46</v>
      </c>
      <c r="D95" s="242"/>
      <c r="E95" s="242"/>
      <c r="F95" s="261" t="s">
        <v>834</v>
      </c>
      <c r="G95" s="260"/>
      <c r="H95" s="242" t="s">
        <v>871</v>
      </c>
      <c r="I95" s="242" t="s">
        <v>868</v>
      </c>
      <c r="J95" s="242"/>
      <c r="K95" s="253"/>
    </row>
    <row r="96" spans="2:11" ht="15" customHeight="1">
      <c r="B96" s="265"/>
      <c r="C96" s="266"/>
      <c r="D96" s="266"/>
      <c r="E96" s="266"/>
      <c r="F96" s="266"/>
      <c r="G96" s="266"/>
      <c r="H96" s="266"/>
      <c r="I96" s="266"/>
      <c r="J96" s="266"/>
      <c r="K96" s="267"/>
    </row>
    <row r="97" spans="2:11" ht="18.75" customHeight="1">
      <c r="B97" s="268"/>
      <c r="C97" s="269"/>
      <c r="D97" s="269"/>
      <c r="E97" s="269"/>
      <c r="F97" s="269"/>
      <c r="G97" s="269"/>
      <c r="H97" s="269"/>
      <c r="I97" s="269"/>
      <c r="J97" s="269"/>
      <c r="K97" s="268"/>
    </row>
    <row r="98" spans="2:11" ht="18.75" customHeight="1">
      <c r="B98" s="248"/>
      <c r="C98" s="248"/>
      <c r="D98" s="248"/>
      <c r="E98" s="248"/>
      <c r="F98" s="248"/>
      <c r="G98" s="248"/>
      <c r="H98" s="248"/>
      <c r="I98" s="248"/>
      <c r="J98" s="248"/>
      <c r="K98" s="248"/>
    </row>
    <row r="99" spans="2:11" ht="7.5" customHeight="1">
      <c r="B99" s="249"/>
      <c r="C99" s="250"/>
      <c r="D99" s="250"/>
      <c r="E99" s="250"/>
      <c r="F99" s="250"/>
      <c r="G99" s="250"/>
      <c r="H99" s="250"/>
      <c r="I99" s="250"/>
      <c r="J99" s="250"/>
      <c r="K99" s="251"/>
    </row>
    <row r="100" spans="2:11" ht="45" customHeight="1">
      <c r="B100" s="252"/>
      <c r="C100" s="358" t="s">
        <v>872</v>
      </c>
      <c r="D100" s="358"/>
      <c r="E100" s="358"/>
      <c r="F100" s="358"/>
      <c r="G100" s="358"/>
      <c r="H100" s="358"/>
      <c r="I100" s="358"/>
      <c r="J100" s="358"/>
      <c r="K100" s="253"/>
    </row>
    <row r="101" spans="2:11" ht="17.25" customHeight="1">
      <c r="B101" s="252"/>
      <c r="C101" s="254" t="s">
        <v>828</v>
      </c>
      <c r="D101" s="254"/>
      <c r="E101" s="254"/>
      <c r="F101" s="254" t="s">
        <v>829</v>
      </c>
      <c r="G101" s="255"/>
      <c r="H101" s="254" t="s">
        <v>114</v>
      </c>
      <c r="I101" s="254" t="s">
        <v>55</v>
      </c>
      <c r="J101" s="254" t="s">
        <v>830</v>
      </c>
      <c r="K101" s="253"/>
    </row>
    <row r="102" spans="2:11" ht="17.25" customHeight="1">
      <c r="B102" s="252"/>
      <c r="C102" s="256" t="s">
        <v>831</v>
      </c>
      <c r="D102" s="256"/>
      <c r="E102" s="256"/>
      <c r="F102" s="257" t="s">
        <v>832</v>
      </c>
      <c r="G102" s="258"/>
      <c r="H102" s="256"/>
      <c r="I102" s="256"/>
      <c r="J102" s="256" t="s">
        <v>833</v>
      </c>
      <c r="K102" s="253"/>
    </row>
    <row r="103" spans="2:11" ht="5.25" customHeight="1">
      <c r="B103" s="252"/>
      <c r="C103" s="254"/>
      <c r="D103" s="254"/>
      <c r="E103" s="254"/>
      <c r="F103" s="254"/>
      <c r="G103" s="270"/>
      <c r="H103" s="254"/>
      <c r="I103" s="254"/>
      <c r="J103" s="254"/>
      <c r="K103" s="253"/>
    </row>
    <row r="104" spans="2:11" ht="15" customHeight="1">
      <c r="B104" s="252"/>
      <c r="C104" s="242" t="s">
        <v>51</v>
      </c>
      <c r="D104" s="259"/>
      <c r="E104" s="259"/>
      <c r="F104" s="261" t="s">
        <v>834</v>
      </c>
      <c r="G104" s="270"/>
      <c r="H104" s="242" t="s">
        <v>873</v>
      </c>
      <c r="I104" s="242" t="s">
        <v>836</v>
      </c>
      <c r="J104" s="242">
        <v>20</v>
      </c>
      <c r="K104" s="253"/>
    </row>
    <row r="105" spans="2:11" ht="15" customHeight="1">
      <c r="B105" s="252"/>
      <c r="C105" s="242" t="s">
        <v>837</v>
      </c>
      <c r="D105" s="242"/>
      <c r="E105" s="242"/>
      <c r="F105" s="261" t="s">
        <v>834</v>
      </c>
      <c r="G105" s="242"/>
      <c r="H105" s="242" t="s">
        <v>873</v>
      </c>
      <c r="I105" s="242" t="s">
        <v>836</v>
      </c>
      <c r="J105" s="242">
        <v>120</v>
      </c>
      <c r="K105" s="253"/>
    </row>
    <row r="106" spans="2:11" ht="15" customHeight="1">
      <c r="B106" s="262"/>
      <c r="C106" s="242" t="s">
        <v>839</v>
      </c>
      <c r="D106" s="242"/>
      <c r="E106" s="242"/>
      <c r="F106" s="261" t="s">
        <v>840</v>
      </c>
      <c r="G106" s="242"/>
      <c r="H106" s="242" t="s">
        <v>873</v>
      </c>
      <c r="I106" s="242" t="s">
        <v>836</v>
      </c>
      <c r="J106" s="242">
        <v>50</v>
      </c>
      <c r="K106" s="253"/>
    </row>
    <row r="107" spans="2:11" ht="15" customHeight="1">
      <c r="B107" s="262"/>
      <c r="C107" s="242" t="s">
        <v>842</v>
      </c>
      <c r="D107" s="242"/>
      <c r="E107" s="242"/>
      <c r="F107" s="261" t="s">
        <v>834</v>
      </c>
      <c r="G107" s="242"/>
      <c r="H107" s="242" t="s">
        <v>873</v>
      </c>
      <c r="I107" s="242" t="s">
        <v>844</v>
      </c>
      <c r="J107" s="242"/>
      <c r="K107" s="253"/>
    </row>
    <row r="108" spans="2:11" ht="15" customHeight="1">
      <c r="B108" s="262"/>
      <c r="C108" s="242" t="s">
        <v>853</v>
      </c>
      <c r="D108" s="242"/>
      <c r="E108" s="242"/>
      <c r="F108" s="261" t="s">
        <v>840</v>
      </c>
      <c r="G108" s="242"/>
      <c r="H108" s="242" t="s">
        <v>873</v>
      </c>
      <c r="I108" s="242" t="s">
        <v>836</v>
      </c>
      <c r="J108" s="242">
        <v>50</v>
      </c>
      <c r="K108" s="253"/>
    </row>
    <row r="109" spans="2:11" ht="15" customHeight="1">
      <c r="B109" s="262"/>
      <c r="C109" s="242" t="s">
        <v>861</v>
      </c>
      <c r="D109" s="242"/>
      <c r="E109" s="242"/>
      <c r="F109" s="261" t="s">
        <v>840</v>
      </c>
      <c r="G109" s="242"/>
      <c r="H109" s="242" t="s">
        <v>873</v>
      </c>
      <c r="I109" s="242" t="s">
        <v>836</v>
      </c>
      <c r="J109" s="242">
        <v>50</v>
      </c>
      <c r="K109" s="253"/>
    </row>
    <row r="110" spans="2:11" ht="15" customHeight="1">
      <c r="B110" s="262"/>
      <c r="C110" s="242" t="s">
        <v>859</v>
      </c>
      <c r="D110" s="242"/>
      <c r="E110" s="242"/>
      <c r="F110" s="261" t="s">
        <v>840</v>
      </c>
      <c r="G110" s="242"/>
      <c r="H110" s="242" t="s">
        <v>873</v>
      </c>
      <c r="I110" s="242" t="s">
        <v>836</v>
      </c>
      <c r="J110" s="242">
        <v>50</v>
      </c>
      <c r="K110" s="253"/>
    </row>
    <row r="111" spans="2:11" ht="15" customHeight="1">
      <c r="B111" s="262"/>
      <c r="C111" s="242" t="s">
        <v>51</v>
      </c>
      <c r="D111" s="242"/>
      <c r="E111" s="242"/>
      <c r="F111" s="261" t="s">
        <v>834</v>
      </c>
      <c r="G111" s="242"/>
      <c r="H111" s="242" t="s">
        <v>874</v>
      </c>
      <c r="I111" s="242" t="s">
        <v>836</v>
      </c>
      <c r="J111" s="242">
        <v>20</v>
      </c>
      <c r="K111" s="253"/>
    </row>
    <row r="112" spans="2:11" ht="15" customHeight="1">
      <c r="B112" s="262"/>
      <c r="C112" s="242" t="s">
        <v>875</v>
      </c>
      <c r="D112" s="242"/>
      <c r="E112" s="242"/>
      <c r="F112" s="261" t="s">
        <v>834</v>
      </c>
      <c r="G112" s="242"/>
      <c r="H112" s="242" t="s">
        <v>876</v>
      </c>
      <c r="I112" s="242" t="s">
        <v>836</v>
      </c>
      <c r="J112" s="242">
        <v>120</v>
      </c>
      <c r="K112" s="253"/>
    </row>
    <row r="113" spans="2:11" ht="15" customHeight="1">
      <c r="B113" s="262"/>
      <c r="C113" s="242" t="s">
        <v>36</v>
      </c>
      <c r="D113" s="242"/>
      <c r="E113" s="242"/>
      <c r="F113" s="261" t="s">
        <v>834</v>
      </c>
      <c r="G113" s="242"/>
      <c r="H113" s="242" t="s">
        <v>877</v>
      </c>
      <c r="I113" s="242" t="s">
        <v>868</v>
      </c>
      <c r="J113" s="242"/>
      <c r="K113" s="253"/>
    </row>
    <row r="114" spans="2:11" ht="15" customHeight="1">
      <c r="B114" s="262"/>
      <c r="C114" s="242" t="s">
        <v>46</v>
      </c>
      <c r="D114" s="242"/>
      <c r="E114" s="242"/>
      <c r="F114" s="261" t="s">
        <v>834</v>
      </c>
      <c r="G114" s="242"/>
      <c r="H114" s="242" t="s">
        <v>878</v>
      </c>
      <c r="I114" s="242" t="s">
        <v>868</v>
      </c>
      <c r="J114" s="242"/>
      <c r="K114" s="253"/>
    </row>
    <row r="115" spans="2:11" ht="15" customHeight="1">
      <c r="B115" s="262"/>
      <c r="C115" s="242" t="s">
        <v>55</v>
      </c>
      <c r="D115" s="242"/>
      <c r="E115" s="242"/>
      <c r="F115" s="261" t="s">
        <v>834</v>
      </c>
      <c r="G115" s="242"/>
      <c r="H115" s="242" t="s">
        <v>879</v>
      </c>
      <c r="I115" s="242" t="s">
        <v>880</v>
      </c>
      <c r="J115" s="242"/>
      <c r="K115" s="253"/>
    </row>
    <row r="116" spans="2:11" ht="15" customHeight="1">
      <c r="B116" s="265"/>
      <c r="C116" s="271"/>
      <c r="D116" s="271"/>
      <c r="E116" s="271"/>
      <c r="F116" s="271"/>
      <c r="G116" s="271"/>
      <c r="H116" s="271"/>
      <c r="I116" s="271"/>
      <c r="J116" s="271"/>
      <c r="K116" s="267"/>
    </row>
    <row r="117" spans="2:11" ht="18.75" customHeight="1">
      <c r="B117" s="272"/>
      <c r="C117" s="238"/>
      <c r="D117" s="238"/>
      <c r="E117" s="238"/>
      <c r="F117" s="273"/>
      <c r="G117" s="238"/>
      <c r="H117" s="238"/>
      <c r="I117" s="238"/>
      <c r="J117" s="238"/>
      <c r="K117" s="272"/>
    </row>
    <row r="118" spans="2:11" ht="18.75" customHeight="1">
      <c r="B118" s="248"/>
      <c r="C118" s="248"/>
      <c r="D118" s="248"/>
      <c r="E118" s="248"/>
      <c r="F118" s="248"/>
      <c r="G118" s="248"/>
      <c r="H118" s="248"/>
      <c r="I118" s="248"/>
      <c r="J118" s="248"/>
      <c r="K118" s="248"/>
    </row>
    <row r="119" spans="2:11" ht="7.5" customHeight="1">
      <c r="B119" s="274"/>
      <c r="C119" s="275"/>
      <c r="D119" s="275"/>
      <c r="E119" s="275"/>
      <c r="F119" s="275"/>
      <c r="G119" s="275"/>
      <c r="H119" s="275"/>
      <c r="I119" s="275"/>
      <c r="J119" s="275"/>
      <c r="K119" s="276"/>
    </row>
    <row r="120" spans="2:11" ht="45" customHeight="1">
      <c r="B120" s="277"/>
      <c r="C120" s="357" t="s">
        <v>881</v>
      </c>
      <c r="D120" s="357"/>
      <c r="E120" s="357"/>
      <c r="F120" s="357"/>
      <c r="G120" s="357"/>
      <c r="H120" s="357"/>
      <c r="I120" s="357"/>
      <c r="J120" s="357"/>
      <c r="K120" s="278"/>
    </row>
    <row r="121" spans="2:11" ht="17.25" customHeight="1">
      <c r="B121" s="279"/>
      <c r="C121" s="254" t="s">
        <v>828</v>
      </c>
      <c r="D121" s="254"/>
      <c r="E121" s="254"/>
      <c r="F121" s="254" t="s">
        <v>829</v>
      </c>
      <c r="G121" s="255"/>
      <c r="H121" s="254" t="s">
        <v>114</v>
      </c>
      <c r="I121" s="254" t="s">
        <v>55</v>
      </c>
      <c r="J121" s="254" t="s">
        <v>830</v>
      </c>
      <c r="K121" s="280"/>
    </row>
    <row r="122" spans="2:11" ht="17.25" customHeight="1">
      <c r="B122" s="279"/>
      <c r="C122" s="256" t="s">
        <v>831</v>
      </c>
      <c r="D122" s="256"/>
      <c r="E122" s="256"/>
      <c r="F122" s="257" t="s">
        <v>832</v>
      </c>
      <c r="G122" s="258"/>
      <c r="H122" s="256"/>
      <c r="I122" s="256"/>
      <c r="J122" s="256" t="s">
        <v>833</v>
      </c>
      <c r="K122" s="280"/>
    </row>
    <row r="123" spans="2:11" ht="5.25" customHeight="1">
      <c r="B123" s="281"/>
      <c r="C123" s="259"/>
      <c r="D123" s="259"/>
      <c r="E123" s="259"/>
      <c r="F123" s="259"/>
      <c r="G123" s="242"/>
      <c r="H123" s="259"/>
      <c r="I123" s="259"/>
      <c r="J123" s="259"/>
      <c r="K123" s="282"/>
    </row>
    <row r="124" spans="2:11" ht="15" customHeight="1">
      <c r="B124" s="281"/>
      <c r="C124" s="242" t="s">
        <v>837</v>
      </c>
      <c r="D124" s="259"/>
      <c r="E124" s="259"/>
      <c r="F124" s="261" t="s">
        <v>834</v>
      </c>
      <c r="G124" s="242"/>
      <c r="H124" s="242" t="s">
        <v>873</v>
      </c>
      <c r="I124" s="242" t="s">
        <v>836</v>
      </c>
      <c r="J124" s="242">
        <v>120</v>
      </c>
      <c r="K124" s="283"/>
    </row>
    <row r="125" spans="2:11" ht="15" customHeight="1">
      <c r="B125" s="281"/>
      <c r="C125" s="242" t="s">
        <v>882</v>
      </c>
      <c r="D125" s="242"/>
      <c r="E125" s="242"/>
      <c r="F125" s="261" t="s">
        <v>834</v>
      </c>
      <c r="G125" s="242"/>
      <c r="H125" s="242" t="s">
        <v>883</v>
      </c>
      <c r="I125" s="242" t="s">
        <v>836</v>
      </c>
      <c r="J125" s="242" t="s">
        <v>884</v>
      </c>
      <c r="K125" s="283"/>
    </row>
    <row r="126" spans="2:11" ht="15" customHeight="1">
      <c r="B126" s="281"/>
      <c r="C126" s="242" t="s">
        <v>783</v>
      </c>
      <c r="D126" s="242"/>
      <c r="E126" s="242"/>
      <c r="F126" s="261" t="s">
        <v>834</v>
      </c>
      <c r="G126" s="242"/>
      <c r="H126" s="242" t="s">
        <v>885</v>
      </c>
      <c r="I126" s="242" t="s">
        <v>836</v>
      </c>
      <c r="J126" s="242" t="s">
        <v>884</v>
      </c>
      <c r="K126" s="283"/>
    </row>
    <row r="127" spans="2:11" ht="15" customHeight="1">
      <c r="B127" s="281"/>
      <c r="C127" s="242" t="s">
        <v>845</v>
      </c>
      <c r="D127" s="242"/>
      <c r="E127" s="242"/>
      <c r="F127" s="261" t="s">
        <v>840</v>
      </c>
      <c r="G127" s="242"/>
      <c r="H127" s="242" t="s">
        <v>846</v>
      </c>
      <c r="I127" s="242" t="s">
        <v>836</v>
      </c>
      <c r="J127" s="242">
        <v>15</v>
      </c>
      <c r="K127" s="283"/>
    </row>
    <row r="128" spans="2:11" ht="15" customHeight="1">
      <c r="B128" s="281"/>
      <c r="C128" s="263" t="s">
        <v>847</v>
      </c>
      <c r="D128" s="263"/>
      <c r="E128" s="263"/>
      <c r="F128" s="264" t="s">
        <v>840</v>
      </c>
      <c r="G128" s="263"/>
      <c r="H128" s="263" t="s">
        <v>848</v>
      </c>
      <c r="I128" s="263" t="s">
        <v>836</v>
      </c>
      <c r="J128" s="263">
        <v>15</v>
      </c>
      <c r="K128" s="283"/>
    </row>
    <row r="129" spans="2:11" ht="15" customHeight="1">
      <c r="B129" s="281"/>
      <c r="C129" s="263" t="s">
        <v>849</v>
      </c>
      <c r="D129" s="263"/>
      <c r="E129" s="263"/>
      <c r="F129" s="264" t="s">
        <v>840</v>
      </c>
      <c r="G129" s="263"/>
      <c r="H129" s="263" t="s">
        <v>850</v>
      </c>
      <c r="I129" s="263" t="s">
        <v>836</v>
      </c>
      <c r="J129" s="263">
        <v>20</v>
      </c>
      <c r="K129" s="283"/>
    </row>
    <row r="130" spans="2:11" ht="15" customHeight="1">
      <c r="B130" s="281"/>
      <c r="C130" s="263" t="s">
        <v>851</v>
      </c>
      <c r="D130" s="263"/>
      <c r="E130" s="263"/>
      <c r="F130" s="264" t="s">
        <v>840</v>
      </c>
      <c r="G130" s="263"/>
      <c r="H130" s="263" t="s">
        <v>852</v>
      </c>
      <c r="I130" s="263" t="s">
        <v>836</v>
      </c>
      <c r="J130" s="263">
        <v>20</v>
      </c>
      <c r="K130" s="283"/>
    </row>
    <row r="131" spans="2:11" ht="15" customHeight="1">
      <c r="B131" s="281"/>
      <c r="C131" s="242" t="s">
        <v>839</v>
      </c>
      <c r="D131" s="242"/>
      <c r="E131" s="242"/>
      <c r="F131" s="261" t="s">
        <v>840</v>
      </c>
      <c r="G131" s="242"/>
      <c r="H131" s="242" t="s">
        <v>873</v>
      </c>
      <c r="I131" s="242" t="s">
        <v>836</v>
      </c>
      <c r="J131" s="242">
        <v>50</v>
      </c>
      <c r="K131" s="283"/>
    </row>
    <row r="132" spans="2:11" ht="15" customHeight="1">
      <c r="B132" s="281"/>
      <c r="C132" s="242" t="s">
        <v>853</v>
      </c>
      <c r="D132" s="242"/>
      <c r="E132" s="242"/>
      <c r="F132" s="261" t="s">
        <v>840</v>
      </c>
      <c r="G132" s="242"/>
      <c r="H132" s="242" t="s">
        <v>873</v>
      </c>
      <c r="I132" s="242" t="s">
        <v>836</v>
      </c>
      <c r="J132" s="242">
        <v>50</v>
      </c>
      <c r="K132" s="283"/>
    </row>
    <row r="133" spans="2:11" ht="15" customHeight="1">
      <c r="B133" s="281"/>
      <c r="C133" s="242" t="s">
        <v>859</v>
      </c>
      <c r="D133" s="242"/>
      <c r="E133" s="242"/>
      <c r="F133" s="261" t="s">
        <v>840</v>
      </c>
      <c r="G133" s="242"/>
      <c r="H133" s="242" t="s">
        <v>873</v>
      </c>
      <c r="I133" s="242" t="s">
        <v>836</v>
      </c>
      <c r="J133" s="242">
        <v>50</v>
      </c>
      <c r="K133" s="283"/>
    </row>
    <row r="134" spans="2:11" ht="15" customHeight="1">
      <c r="B134" s="281"/>
      <c r="C134" s="242" t="s">
        <v>861</v>
      </c>
      <c r="D134" s="242"/>
      <c r="E134" s="242"/>
      <c r="F134" s="261" t="s">
        <v>840</v>
      </c>
      <c r="G134" s="242"/>
      <c r="H134" s="242" t="s">
        <v>873</v>
      </c>
      <c r="I134" s="242" t="s">
        <v>836</v>
      </c>
      <c r="J134" s="242">
        <v>50</v>
      </c>
      <c r="K134" s="283"/>
    </row>
    <row r="135" spans="2:11" ht="15" customHeight="1">
      <c r="B135" s="281"/>
      <c r="C135" s="242" t="s">
        <v>119</v>
      </c>
      <c r="D135" s="242"/>
      <c r="E135" s="242"/>
      <c r="F135" s="261" t="s">
        <v>840</v>
      </c>
      <c r="G135" s="242"/>
      <c r="H135" s="242" t="s">
        <v>886</v>
      </c>
      <c r="I135" s="242" t="s">
        <v>836</v>
      </c>
      <c r="J135" s="242">
        <v>255</v>
      </c>
      <c r="K135" s="283"/>
    </row>
    <row r="136" spans="2:11" ht="15" customHeight="1">
      <c r="B136" s="281"/>
      <c r="C136" s="242" t="s">
        <v>863</v>
      </c>
      <c r="D136" s="242"/>
      <c r="E136" s="242"/>
      <c r="F136" s="261" t="s">
        <v>834</v>
      </c>
      <c r="G136" s="242"/>
      <c r="H136" s="242" t="s">
        <v>887</v>
      </c>
      <c r="I136" s="242" t="s">
        <v>865</v>
      </c>
      <c r="J136" s="242"/>
      <c r="K136" s="283"/>
    </row>
    <row r="137" spans="2:11" ht="15" customHeight="1">
      <c r="B137" s="281"/>
      <c r="C137" s="242" t="s">
        <v>866</v>
      </c>
      <c r="D137" s="242"/>
      <c r="E137" s="242"/>
      <c r="F137" s="261" t="s">
        <v>834</v>
      </c>
      <c r="G137" s="242"/>
      <c r="H137" s="242" t="s">
        <v>888</v>
      </c>
      <c r="I137" s="242" t="s">
        <v>868</v>
      </c>
      <c r="J137" s="242"/>
      <c r="K137" s="283"/>
    </row>
    <row r="138" spans="2:11" ht="15" customHeight="1">
      <c r="B138" s="281"/>
      <c r="C138" s="242" t="s">
        <v>869</v>
      </c>
      <c r="D138" s="242"/>
      <c r="E138" s="242"/>
      <c r="F138" s="261" t="s">
        <v>834</v>
      </c>
      <c r="G138" s="242"/>
      <c r="H138" s="242" t="s">
        <v>869</v>
      </c>
      <c r="I138" s="242" t="s">
        <v>868</v>
      </c>
      <c r="J138" s="242"/>
      <c r="K138" s="283"/>
    </row>
    <row r="139" spans="2:11" ht="15" customHeight="1">
      <c r="B139" s="281"/>
      <c r="C139" s="242" t="s">
        <v>36</v>
      </c>
      <c r="D139" s="242"/>
      <c r="E139" s="242"/>
      <c r="F139" s="261" t="s">
        <v>834</v>
      </c>
      <c r="G139" s="242"/>
      <c r="H139" s="242" t="s">
        <v>889</v>
      </c>
      <c r="I139" s="242" t="s">
        <v>868</v>
      </c>
      <c r="J139" s="242"/>
      <c r="K139" s="283"/>
    </row>
    <row r="140" spans="2:11" ht="15" customHeight="1">
      <c r="B140" s="281"/>
      <c r="C140" s="242" t="s">
        <v>890</v>
      </c>
      <c r="D140" s="242"/>
      <c r="E140" s="242"/>
      <c r="F140" s="261" t="s">
        <v>834</v>
      </c>
      <c r="G140" s="242"/>
      <c r="H140" s="242" t="s">
        <v>891</v>
      </c>
      <c r="I140" s="242" t="s">
        <v>868</v>
      </c>
      <c r="J140" s="242"/>
      <c r="K140" s="283"/>
    </row>
    <row r="141" spans="2:11" ht="15" customHeight="1">
      <c r="B141" s="284"/>
      <c r="C141" s="285"/>
      <c r="D141" s="285"/>
      <c r="E141" s="285"/>
      <c r="F141" s="285"/>
      <c r="G141" s="285"/>
      <c r="H141" s="285"/>
      <c r="I141" s="285"/>
      <c r="J141" s="285"/>
      <c r="K141" s="286"/>
    </row>
    <row r="142" spans="2:11" ht="18.75" customHeight="1">
      <c r="B142" s="238"/>
      <c r="C142" s="238"/>
      <c r="D142" s="238"/>
      <c r="E142" s="238"/>
      <c r="F142" s="273"/>
      <c r="G142" s="238"/>
      <c r="H142" s="238"/>
      <c r="I142" s="238"/>
      <c r="J142" s="238"/>
      <c r="K142" s="238"/>
    </row>
    <row r="143" spans="2:11" ht="18.75" customHeight="1">
      <c r="B143" s="248"/>
      <c r="C143" s="248"/>
      <c r="D143" s="248"/>
      <c r="E143" s="248"/>
      <c r="F143" s="248"/>
      <c r="G143" s="248"/>
      <c r="H143" s="248"/>
      <c r="I143" s="248"/>
      <c r="J143" s="248"/>
      <c r="K143" s="248"/>
    </row>
    <row r="144" spans="2:11" ht="7.5" customHeight="1">
      <c r="B144" s="249"/>
      <c r="C144" s="250"/>
      <c r="D144" s="250"/>
      <c r="E144" s="250"/>
      <c r="F144" s="250"/>
      <c r="G144" s="250"/>
      <c r="H144" s="250"/>
      <c r="I144" s="250"/>
      <c r="J144" s="250"/>
      <c r="K144" s="251"/>
    </row>
    <row r="145" spans="2:11" ht="45" customHeight="1">
      <c r="B145" s="252"/>
      <c r="C145" s="358" t="s">
        <v>892</v>
      </c>
      <c r="D145" s="358"/>
      <c r="E145" s="358"/>
      <c r="F145" s="358"/>
      <c r="G145" s="358"/>
      <c r="H145" s="358"/>
      <c r="I145" s="358"/>
      <c r="J145" s="358"/>
      <c r="K145" s="253"/>
    </row>
    <row r="146" spans="2:11" ht="17.25" customHeight="1">
      <c r="B146" s="252"/>
      <c r="C146" s="254" t="s">
        <v>828</v>
      </c>
      <c r="D146" s="254"/>
      <c r="E146" s="254"/>
      <c r="F146" s="254" t="s">
        <v>829</v>
      </c>
      <c r="G146" s="255"/>
      <c r="H146" s="254" t="s">
        <v>114</v>
      </c>
      <c r="I146" s="254" t="s">
        <v>55</v>
      </c>
      <c r="J146" s="254" t="s">
        <v>830</v>
      </c>
      <c r="K146" s="253"/>
    </row>
    <row r="147" spans="2:11" ht="17.25" customHeight="1">
      <c r="B147" s="252"/>
      <c r="C147" s="256" t="s">
        <v>831</v>
      </c>
      <c r="D147" s="256"/>
      <c r="E147" s="256"/>
      <c r="F147" s="257" t="s">
        <v>832</v>
      </c>
      <c r="G147" s="258"/>
      <c r="H147" s="256"/>
      <c r="I147" s="256"/>
      <c r="J147" s="256" t="s">
        <v>833</v>
      </c>
      <c r="K147" s="253"/>
    </row>
    <row r="148" spans="2:11" ht="5.25" customHeight="1">
      <c r="B148" s="262"/>
      <c r="C148" s="259"/>
      <c r="D148" s="259"/>
      <c r="E148" s="259"/>
      <c r="F148" s="259"/>
      <c r="G148" s="260"/>
      <c r="H148" s="259"/>
      <c r="I148" s="259"/>
      <c r="J148" s="259"/>
      <c r="K148" s="283"/>
    </row>
    <row r="149" spans="2:11" ht="15" customHeight="1">
      <c r="B149" s="262"/>
      <c r="C149" s="287" t="s">
        <v>837</v>
      </c>
      <c r="D149" s="242"/>
      <c r="E149" s="242"/>
      <c r="F149" s="288" t="s">
        <v>834</v>
      </c>
      <c r="G149" s="242"/>
      <c r="H149" s="287" t="s">
        <v>873</v>
      </c>
      <c r="I149" s="287" t="s">
        <v>836</v>
      </c>
      <c r="J149" s="287">
        <v>120</v>
      </c>
      <c r="K149" s="283"/>
    </row>
    <row r="150" spans="2:11" ht="15" customHeight="1">
      <c r="B150" s="262"/>
      <c r="C150" s="287" t="s">
        <v>882</v>
      </c>
      <c r="D150" s="242"/>
      <c r="E150" s="242"/>
      <c r="F150" s="288" t="s">
        <v>834</v>
      </c>
      <c r="G150" s="242"/>
      <c r="H150" s="287" t="s">
        <v>893</v>
      </c>
      <c r="I150" s="287" t="s">
        <v>836</v>
      </c>
      <c r="J150" s="287" t="s">
        <v>884</v>
      </c>
      <c r="K150" s="283"/>
    </row>
    <row r="151" spans="2:11" ht="15" customHeight="1">
      <c r="B151" s="262"/>
      <c r="C151" s="287" t="s">
        <v>783</v>
      </c>
      <c r="D151" s="242"/>
      <c r="E151" s="242"/>
      <c r="F151" s="288" t="s">
        <v>834</v>
      </c>
      <c r="G151" s="242"/>
      <c r="H151" s="287" t="s">
        <v>894</v>
      </c>
      <c r="I151" s="287" t="s">
        <v>836</v>
      </c>
      <c r="J151" s="287" t="s">
        <v>884</v>
      </c>
      <c r="K151" s="283"/>
    </row>
    <row r="152" spans="2:11" ht="15" customHeight="1">
      <c r="B152" s="262"/>
      <c r="C152" s="287" t="s">
        <v>839</v>
      </c>
      <c r="D152" s="242"/>
      <c r="E152" s="242"/>
      <c r="F152" s="288" t="s">
        <v>840</v>
      </c>
      <c r="G152" s="242"/>
      <c r="H152" s="287" t="s">
        <v>873</v>
      </c>
      <c r="I152" s="287" t="s">
        <v>836</v>
      </c>
      <c r="J152" s="287">
        <v>50</v>
      </c>
      <c r="K152" s="283"/>
    </row>
    <row r="153" spans="2:11" ht="15" customHeight="1">
      <c r="B153" s="262"/>
      <c r="C153" s="287" t="s">
        <v>842</v>
      </c>
      <c r="D153" s="242"/>
      <c r="E153" s="242"/>
      <c r="F153" s="288" t="s">
        <v>834</v>
      </c>
      <c r="G153" s="242"/>
      <c r="H153" s="287" t="s">
        <v>873</v>
      </c>
      <c r="I153" s="287" t="s">
        <v>844</v>
      </c>
      <c r="J153" s="287"/>
      <c r="K153" s="283"/>
    </row>
    <row r="154" spans="2:11" ht="15" customHeight="1">
      <c r="B154" s="262"/>
      <c r="C154" s="287" t="s">
        <v>853</v>
      </c>
      <c r="D154" s="242"/>
      <c r="E154" s="242"/>
      <c r="F154" s="288" t="s">
        <v>840</v>
      </c>
      <c r="G154" s="242"/>
      <c r="H154" s="287" t="s">
        <v>873</v>
      </c>
      <c r="I154" s="287" t="s">
        <v>836</v>
      </c>
      <c r="J154" s="287">
        <v>50</v>
      </c>
      <c r="K154" s="283"/>
    </row>
    <row r="155" spans="2:11" ht="15" customHeight="1">
      <c r="B155" s="262"/>
      <c r="C155" s="287" t="s">
        <v>861</v>
      </c>
      <c r="D155" s="242"/>
      <c r="E155" s="242"/>
      <c r="F155" s="288" t="s">
        <v>840</v>
      </c>
      <c r="G155" s="242"/>
      <c r="H155" s="287" t="s">
        <v>873</v>
      </c>
      <c r="I155" s="287" t="s">
        <v>836</v>
      </c>
      <c r="J155" s="287">
        <v>50</v>
      </c>
      <c r="K155" s="283"/>
    </row>
    <row r="156" spans="2:11" ht="15" customHeight="1">
      <c r="B156" s="262"/>
      <c r="C156" s="287" t="s">
        <v>859</v>
      </c>
      <c r="D156" s="242"/>
      <c r="E156" s="242"/>
      <c r="F156" s="288" t="s">
        <v>840</v>
      </c>
      <c r="G156" s="242"/>
      <c r="H156" s="287" t="s">
        <v>873</v>
      </c>
      <c r="I156" s="287" t="s">
        <v>836</v>
      </c>
      <c r="J156" s="287">
        <v>50</v>
      </c>
      <c r="K156" s="283"/>
    </row>
    <row r="157" spans="2:11" ht="15" customHeight="1">
      <c r="B157" s="262"/>
      <c r="C157" s="287" t="s">
        <v>89</v>
      </c>
      <c r="D157" s="242"/>
      <c r="E157" s="242"/>
      <c r="F157" s="288" t="s">
        <v>834</v>
      </c>
      <c r="G157" s="242"/>
      <c r="H157" s="287" t="s">
        <v>895</v>
      </c>
      <c r="I157" s="287" t="s">
        <v>836</v>
      </c>
      <c r="J157" s="287" t="s">
        <v>896</v>
      </c>
      <c r="K157" s="283"/>
    </row>
    <row r="158" spans="2:11" ht="15" customHeight="1">
      <c r="B158" s="262"/>
      <c r="C158" s="287" t="s">
        <v>897</v>
      </c>
      <c r="D158" s="242"/>
      <c r="E158" s="242"/>
      <c r="F158" s="288" t="s">
        <v>834</v>
      </c>
      <c r="G158" s="242"/>
      <c r="H158" s="287" t="s">
        <v>898</v>
      </c>
      <c r="I158" s="287" t="s">
        <v>868</v>
      </c>
      <c r="J158" s="287"/>
      <c r="K158" s="283"/>
    </row>
    <row r="159" spans="2:11" ht="15" customHeight="1">
      <c r="B159" s="289"/>
      <c r="C159" s="271"/>
      <c r="D159" s="271"/>
      <c r="E159" s="271"/>
      <c r="F159" s="271"/>
      <c r="G159" s="271"/>
      <c r="H159" s="271"/>
      <c r="I159" s="271"/>
      <c r="J159" s="271"/>
      <c r="K159" s="290"/>
    </row>
    <row r="160" spans="2:11" ht="18.75" customHeight="1">
      <c r="B160" s="238"/>
      <c r="C160" s="242"/>
      <c r="D160" s="242"/>
      <c r="E160" s="242"/>
      <c r="F160" s="261"/>
      <c r="G160" s="242"/>
      <c r="H160" s="242"/>
      <c r="I160" s="242"/>
      <c r="J160" s="242"/>
      <c r="K160" s="238"/>
    </row>
    <row r="161" spans="2:11" ht="18.75" customHeight="1">
      <c r="B161" s="248"/>
      <c r="C161" s="248"/>
      <c r="D161" s="248"/>
      <c r="E161" s="248"/>
      <c r="F161" s="248"/>
      <c r="G161" s="248"/>
      <c r="H161" s="248"/>
      <c r="I161" s="248"/>
      <c r="J161" s="248"/>
      <c r="K161" s="248"/>
    </row>
    <row r="162" spans="2:11" ht="7.5" customHeight="1">
      <c r="B162" s="230"/>
      <c r="C162" s="231"/>
      <c r="D162" s="231"/>
      <c r="E162" s="231"/>
      <c r="F162" s="231"/>
      <c r="G162" s="231"/>
      <c r="H162" s="231"/>
      <c r="I162" s="231"/>
      <c r="J162" s="231"/>
      <c r="K162" s="232"/>
    </row>
    <row r="163" spans="2:11" ht="45" customHeight="1">
      <c r="B163" s="233"/>
      <c r="C163" s="357" t="s">
        <v>899</v>
      </c>
      <c r="D163" s="357"/>
      <c r="E163" s="357"/>
      <c r="F163" s="357"/>
      <c r="G163" s="357"/>
      <c r="H163" s="357"/>
      <c r="I163" s="357"/>
      <c r="J163" s="357"/>
      <c r="K163" s="234"/>
    </row>
    <row r="164" spans="2:11" ht="17.25" customHeight="1">
      <c r="B164" s="233"/>
      <c r="C164" s="254" t="s">
        <v>828</v>
      </c>
      <c r="D164" s="254"/>
      <c r="E164" s="254"/>
      <c r="F164" s="254" t="s">
        <v>829</v>
      </c>
      <c r="G164" s="291"/>
      <c r="H164" s="292" t="s">
        <v>114</v>
      </c>
      <c r="I164" s="292" t="s">
        <v>55</v>
      </c>
      <c r="J164" s="254" t="s">
        <v>830</v>
      </c>
      <c r="K164" s="234"/>
    </row>
    <row r="165" spans="2:11" ht="17.25" customHeight="1">
      <c r="B165" s="235"/>
      <c r="C165" s="256" t="s">
        <v>831</v>
      </c>
      <c r="D165" s="256"/>
      <c r="E165" s="256"/>
      <c r="F165" s="257" t="s">
        <v>832</v>
      </c>
      <c r="G165" s="293"/>
      <c r="H165" s="294"/>
      <c r="I165" s="294"/>
      <c r="J165" s="256" t="s">
        <v>833</v>
      </c>
      <c r="K165" s="236"/>
    </row>
    <row r="166" spans="2:11" ht="5.25" customHeight="1">
      <c r="B166" s="262"/>
      <c r="C166" s="259"/>
      <c r="D166" s="259"/>
      <c r="E166" s="259"/>
      <c r="F166" s="259"/>
      <c r="G166" s="260"/>
      <c r="H166" s="259"/>
      <c r="I166" s="259"/>
      <c r="J166" s="259"/>
      <c r="K166" s="283"/>
    </row>
    <row r="167" spans="2:11" ht="15" customHeight="1">
      <c r="B167" s="262"/>
      <c r="C167" s="242" t="s">
        <v>837</v>
      </c>
      <c r="D167" s="242"/>
      <c r="E167" s="242"/>
      <c r="F167" s="261" t="s">
        <v>834</v>
      </c>
      <c r="G167" s="242"/>
      <c r="H167" s="242" t="s">
        <v>873</v>
      </c>
      <c r="I167" s="242" t="s">
        <v>836</v>
      </c>
      <c r="J167" s="242">
        <v>120</v>
      </c>
      <c r="K167" s="283"/>
    </row>
    <row r="168" spans="2:11" ht="15" customHeight="1">
      <c r="B168" s="262"/>
      <c r="C168" s="242" t="s">
        <v>882</v>
      </c>
      <c r="D168" s="242"/>
      <c r="E168" s="242"/>
      <c r="F168" s="261" t="s">
        <v>834</v>
      </c>
      <c r="G168" s="242"/>
      <c r="H168" s="242" t="s">
        <v>883</v>
      </c>
      <c r="I168" s="242" t="s">
        <v>836</v>
      </c>
      <c r="J168" s="242" t="s">
        <v>884</v>
      </c>
      <c r="K168" s="283"/>
    </row>
    <row r="169" spans="2:11" ht="15" customHeight="1">
      <c r="B169" s="262"/>
      <c r="C169" s="242" t="s">
        <v>783</v>
      </c>
      <c r="D169" s="242"/>
      <c r="E169" s="242"/>
      <c r="F169" s="261" t="s">
        <v>834</v>
      </c>
      <c r="G169" s="242"/>
      <c r="H169" s="242" t="s">
        <v>900</v>
      </c>
      <c r="I169" s="242" t="s">
        <v>836</v>
      </c>
      <c r="J169" s="242" t="s">
        <v>884</v>
      </c>
      <c r="K169" s="283"/>
    </row>
    <row r="170" spans="2:11" ht="15" customHeight="1">
      <c r="B170" s="262"/>
      <c r="C170" s="242" t="s">
        <v>839</v>
      </c>
      <c r="D170" s="242"/>
      <c r="E170" s="242"/>
      <c r="F170" s="261" t="s">
        <v>840</v>
      </c>
      <c r="G170" s="242"/>
      <c r="H170" s="242" t="s">
        <v>900</v>
      </c>
      <c r="I170" s="242" t="s">
        <v>836</v>
      </c>
      <c r="J170" s="242">
        <v>50</v>
      </c>
      <c r="K170" s="283"/>
    </row>
    <row r="171" spans="2:11" ht="15" customHeight="1">
      <c r="B171" s="262"/>
      <c r="C171" s="242" t="s">
        <v>842</v>
      </c>
      <c r="D171" s="242"/>
      <c r="E171" s="242"/>
      <c r="F171" s="261" t="s">
        <v>834</v>
      </c>
      <c r="G171" s="242"/>
      <c r="H171" s="242" t="s">
        <v>900</v>
      </c>
      <c r="I171" s="242" t="s">
        <v>844</v>
      </c>
      <c r="J171" s="242"/>
      <c r="K171" s="283"/>
    </row>
    <row r="172" spans="2:11" ht="15" customHeight="1">
      <c r="B172" s="262"/>
      <c r="C172" s="242" t="s">
        <v>853</v>
      </c>
      <c r="D172" s="242"/>
      <c r="E172" s="242"/>
      <c r="F172" s="261" t="s">
        <v>840</v>
      </c>
      <c r="G172" s="242"/>
      <c r="H172" s="242" t="s">
        <v>900</v>
      </c>
      <c r="I172" s="242" t="s">
        <v>836</v>
      </c>
      <c r="J172" s="242">
        <v>50</v>
      </c>
      <c r="K172" s="283"/>
    </row>
    <row r="173" spans="2:11" ht="15" customHeight="1">
      <c r="B173" s="262"/>
      <c r="C173" s="242" t="s">
        <v>861</v>
      </c>
      <c r="D173" s="242"/>
      <c r="E173" s="242"/>
      <c r="F173" s="261" t="s">
        <v>840</v>
      </c>
      <c r="G173" s="242"/>
      <c r="H173" s="242" t="s">
        <v>900</v>
      </c>
      <c r="I173" s="242" t="s">
        <v>836</v>
      </c>
      <c r="J173" s="242">
        <v>50</v>
      </c>
      <c r="K173" s="283"/>
    </row>
    <row r="174" spans="2:11" ht="15" customHeight="1">
      <c r="B174" s="262"/>
      <c r="C174" s="242" t="s">
        <v>859</v>
      </c>
      <c r="D174" s="242"/>
      <c r="E174" s="242"/>
      <c r="F174" s="261" t="s">
        <v>840</v>
      </c>
      <c r="G174" s="242"/>
      <c r="H174" s="242" t="s">
        <v>900</v>
      </c>
      <c r="I174" s="242" t="s">
        <v>836</v>
      </c>
      <c r="J174" s="242">
        <v>50</v>
      </c>
      <c r="K174" s="283"/>
    </row>
    <row r="175" spans="2:11" ht="15" customHeight="1">
      <c r="B175" s="262"/>
      <c r="C175" s="242" t="s">
        <v>113</v>
      </c>
      <c r="D175" s="242"/>
      <c r="E175" s="242"/>
      <c r="F175" s="261" t="s">
        <v>834</v>
      </c>
      <c r="G175" s="242"/>
      <c r="H175" s="242" t="s">
        <v>901</v>
      </c>
      <c r="I175" s="242" t="s">
        <v>902</v>
      </c>
      <c r="J175" s="242"/>
      <c r="K175" s="283"/>
    </row>
    <row r="176" spans="2:11" ht="15" customHeight="1">
      <c r="B176" s="262"/>
      <c r="C176" s="242" t="s">
        <v>55</v>
      </c>
      <c r="D176" s="242"/>
      <c r="E176" s="242"/>
      <c r="F176" s="261" t="s">
        <v>834</v>
      </c>
      <c r="G176" s="242"/>
      <c r="H176" s="242" t="s">
        <v>903</v>
      </c>
      <c r="I176" s="242" t="s">
        <v>904</v>
      </c>
      <c r="J176" s="242">
        <v>1</v>
      </c>
      <c r="K176" s="283"/>
    </row>
    <row r="177" spans="2:11" ht="15" customHeight="1">
      <c r="B177" s="262"/>
      <c r="C177" s="242" t="s">
        <v>51</v>
      </c>
      <c r="D177" s="242"/>
      <c r="E177" s="242"/>
      <c r="F177" s="261" t="s">
        <v>834</v>
      </c>
      <c r="G177" s="242"/>
      <c r="H177" s="242" t="s">
        <v>905</v>
      </c>
      <c r="I177" s="242" t="s">
        <v>836</v>
      </c>
      <c r="J177" s="242">
        <v>20</v>
      </c>
      <c r="K177" s="283"/>
    </row>
    <row r="178" spans="2:11" ht="15" customHeight="1">
      <c r="B178" s="262"/>
      <c r="C178" s="242" t="s">
        <v>114</v>
      </c>
      <c r="D178" s="242"/>
      <c r="E178" s="242"/>
      <c r="F178" s="261" t="s">
        <v>834</v>
      </c>
      <c r="G178" s="242"/>
      <c r="H178" s="242" t="s">
        <v>906</v>
      </c>
      <c r="I178" s="242" t="s">
        <v>836</v>
      </c>
      <c r="J178" s="242">
        <v>255</v>
      </c>
      <c r="K178" s="283"/>
    </row>
    <row r="179" spans="2:11" ht="15" customHeight="1">
      <c r="B179" s="262"/>
      <c r="C179" s="242" t="s">
        <v>115</v>
      </c>
      <c r="D179" s="242"/>
      <c r="E179" s="242"/>
      <c r="F179" s="261" t="s">
        <v>834</v>
      </c>
      <c r="G179" s="242"/>
      <c r="H179" s="242" t="s">
        <v>799</v>
      </c>
      <c r="I179" s="242" t="s">
        <v>836</v>
      </c>
      <c r="J179" s="242">
        <v>10</v>
      </c>
      <c r="K179" s="283"/>
    </row>
    <row r="180" spans="2:11" ht="15" customHeight="1">
      <c r="B180" s="262"/>
      <c r="C180" s="242" t="s">
        <v>116</v>
      </c>
      <c r="D180" s="242"/>
      <c r="E180" s="242"/>
      <c r="F180" s="261" t="s">
        <v>834</v>
      </c>
      <c r="G180" s="242"/>
      <c r="H180" s="242" t="s">
        <v>907</v>
      </c>
      <c r="I180" s="242" t="s">
        <v>868</v>
      </c>
      <c r="J180" s="242"/>
      <c r="K180" s="283"/>
    </row>
    <row r="181" spans="2:11" ht="15" customHeight="1">
      <c r="B181" s="262"/>
      <c r="C181" s="242" t="s">
        <v>908</v>
      </c>
      <c r="D181" s="242"/>
      <c r="E181" s="242"/>
      <c r="F181" s="261" t="s">
        <v>834</v>
      </c>
      <c r="G181" s="242"/>
      <c r="H181" s="242" t="s">
        <v>909</v>
      </c>
      <c r="I181" s="242" t="s">
        <v>868</v>
      </c>
      <c r="J181" s="242"/>
      <c r="K181" s="283"/>
    </row>
    <row r="182" spans="2:11" ht="15" customHeight="1">
      <c r="B182" s="262"/>
      <c r="C182" s="242" t="s">
        <v>897</v>
      </c>
      <c r="D182" s="242"/>
      <c r="E182" s="242"/>
      <c r="F182" s="261" t="s">
        <v>834</v>
      </c>
      <c r="G182" s="242"/>
      <c r="H182" s="242" t="s">
        <v>910</v>
      </c>
      <c r="I182" s="242" t="s">
        <v>868</v>
      </c>
      <c r="J182" s="242"/>
      <c r="K182" s="283"/>
    </row>
    <row r="183" spans="2:11" ht="15" customHeight="1">
      <c r="B183" s="262"/>
      <c r="C183" s="242" t="s">
        <v>118</v>
      </c>
      <c r="D183" s="242"/>
      <c r="E183" s="242"/>
      <c r="F183" s="261" t="s">
        <v>840</v>
      </c>
      <c r="G183" s="242"/>
      <c r="H183" s="242" t="s">
        <v>911</v>
      </c>
      <c r="I183" s="242" t="s">
        <v>836</v>
      </c>
      <c r="J183" s="242">
        <v>50</v>
      </c>
      <c r="K183" s="283"/>
    </row>
    <row r="184" spans="2:11" ht="15" customHeight="1">
      <c r="B184" s="262"/>
      <c r="C184" s="242" t="s">
        <v>912</v>
      </c>
      <c r="D184" s="242"/>
      <c r="E184" s="242"/>
      <c r="F184" s="261" t="s">
        <v>840</v>
      </c>
      <c r="G184" s="242"/>
      <c r="H184" s="242" t="s">
        <v>913</v>
      </c>
      <c r="I184" s="242" t="s">
        <v>914</v>
      </c>
      <c r="J184" s="242"/>
      <c r="K184" s="283"/>
    </row>
    <row r="185" spans="2:11" ht="15" customHeight="1">
      <c r="B185" s="262"/>
      <c r="C185" s="242" t="s">
        <v>915</v>
      </c>
      <c r="D185" s="242"/>
      <c r="E185" s="242"/>
      <c r="F185" s="261" t="s">
        <v>840</v>
      </c>
      <c r="G185" s="242"/>
      <c r="H185" s="242" t="s">
        <v>916</v>
      </c>
      <c r="I185" s="242" t="s">
        <v>914</v>
      </c>
      <c r="J185" s="242"/>
      <c r="K185" s="283"/>
    </row>
    <row r="186" spans="2:11" ht="15" customHeight="1">
      <c r="B186" s="262"/>
      <c r="C186" s="242" t="s">
        <v>917</v>
      </c>
      <c r="D186" s="242"/>
      <c r="E186" s="242"/>
      <c r="F186" s="261" t="s">
        <v>840</v>
      </c>
      <c r="G186" s="242"/>
      <c r="H186" s="242" t="s">
        <v>918</v>
      </c>
      <c r="I186" s="242" t="s">
        <v>914</v>
      </c>
      <c r="J186" s="242"/>
      <c r="K186" s="283"/>
    </row>
    <row r="187" spans="2:11" ht="15" customHeight="1">
      <c r="B187" s="262"/>
      <c r="C187" s="295" t="s">
        <v>919</v>
      </c>
      <c r="D187" s="242"/>
      <c r="E187" s="242"/>
      <c r="F187" s="261" t="s">
        <v>840</v>
      </c>
      <c r="G187" s="242"/>
      <c r="H187" s="242" t="s">
        <v>920</v>
      </c>
      <c r="I187" s="242" t="s">
        <v>921</v>
      </c>
      <c r="J187" s="296" t="s">
        <v>922</v>
      </c>
      <c r="K187" s="283"/>
    </row>
    <row r="188" spans="2:11" ht="15" customHeight="1">
      <c r="B188" s="262"/>
      <c r="C188" s="247" t="s">
        <v>40</v>
      </c>
      <c r="D188" s="242"/>
      <c r="E188" s="242"/>
      <c r="F188" s="261" t="s">
        <v>834</v>
      </c>
      <c r="G188" s="242"/>
      <c r="H188" s="238" t="s">
        <v>923</v>
      </c>
      <c r="I188" s="242" t="s">
        <v>924</v>
      </c>
      <c r="J188" s="242"/>
      <c r="K188" s="283"/>
    </row>
    <row r="189" spans="2:11" ht="15" customHeight="1">
      <c r="B189" s="262"/>
      <c r="C189" s="247" t="s">
        <v>925</v>
      </c>
      <c r="D189" s="242"/>
      <c r="E189" s="242"/>
      <c r="F189" s="261" t="s">
        <v>834</v>
      </c>
      <c r="G189" s="242"/>
      <c r="H189" s="242" t="s">
        <v>926</v>
      </c>
      <c r="I189" s="242" t="s">
        <v>868</v>
      </c>
      <c r="J189" s="242"/>
      <c r="K189" s="283"/>
    </row>
    <row r="190" spans="2:11" ht="15" customHeight="1">
      <c r="B190" s="262"/>
      <c r="C190" s="247" t="s">
        <v>927</v>
      </c>
      <c r="D190" s="242"/>
      <c r="E190" s="242"/>
      <c r="F190" s="261" t="s">
        <v>834</v>
      </c>
      <c r="G190" s="242"/>
      <c r="H190" s="242" t="s">
        <v>928</v>
      </c>
      <c r="I190" s="242" t="s">
        <v>868</v>
      </c>
      <c r="J190" s="242"/>
      <c r="K190" s="283"/>
    </row>
    <row r="191" spans="2:11" ht="15" customHeight="1">
      <c r="B191" s="262"/>
      <c r="C191" s="247" t="s">
        <v>929</v>
      </c>
      <c r="D191" s="242"/>
      <c r="E191" s="242"/>
      <c r="F191" s="261" t="s">
        <v>840</v>
      </c>
      <c r="G191" s="242"/>
      <c r="H191" s="242" t="s">
        <v>930</v>
      </c>
      <c r="I191" s="242" t="s">
        <v>868</v>
      </c>
      <c r="J191" s="242"/>
      <c r="K191" s="283"/>
    </row>
    <row r="192" spans="2:11" ht="15" customHeight="1">
      <c r="B192" s="289"/>
      <c r="C192" s="297"/>
      <c r="D192" s="271"/>
      <c r="E192" s="271"/>
      <c r="F192" s="271"/>
      <c r="G192" s="271"/>
      <c r="H192" s="271"/>
      <c r="I192" s="271"/>
      <c r="J192" s="271"/>
      <c r="K192" s="290"/>
    </row>
    <row r="193" spans="2:11" ht="18.75" customHeight="1">
      <c r="B193" s="238"/>
      <c r="C193" s="242"/>
      <c r="D193" s="242"/>
      <c r="E193" s="242"/>
      <c r="F193" s="261"/>
      <c r="G193" s="242"/>
      <c r="H193" s="242"/>
      <c r="I193" s="242"/>
      <c r="J193" s="242"/>
      <c r="K193" s="238"/>
    </row>
    <row r="194" spans="2:11" ht="18.75" customHeight="1">
      <c r="B194" s="238"/>
      <c r="C194" s="242"/>
      <c r="D194" s="242"/>
      <c r="E194" s="242"/>
      <c r="F194" s="261"/>
      <c r="G194" s="242"/>
      <c r="H194" s="242"/>
      <c r="I194" s="242"/>
      <c r="J194" s="242"/>
      <c r="K194" s="238"/>
    </row>
    <row r="195" spans="2:11" ht="18.75" customHeight="1">
      <c r="B195" s="248"/>
      <c r="C195" s="248"/>
      <c r="D195" s="248"/>
      <c r="E195" s="248"/>
      <c r="F195" s="248"/>
      <c r="G195" s="248"/>
      <c r="H195" s="248"/>
      <c r="I195" s="248"/>
      <c r="J195" s="248"/>
      <c r="K195" s="248"/>
    </row>
    <row r="196" spans="2:11">
      <c r="B196" s="230"/>
      <c r="C196" s="231"/>
      <c r="D196" s="231"/>
      <c r="E196" s="231"/>
      <c r="F196" s="231"/>
      <c r="G196" s="231"/>
      <c r="H196" s="231"/>
      <c r="I196" s="231"/>
      <c r="J196" s="231"/>
      <c r="K196" s="232"/>
    </row>
    <row r="197" spans="2:11" ht="21">
      <c r="B197" s="233"/>
      <c r="C197" s="357" t="s">
        <v>931</v>
      </c>
      <c r="D197" s="357"/>
      <c r="E197" s="357"/>
      <c r="F197" s="357"/>
      <c r="G197" s="357"/>
      <c r="H197" s="357"/>
      <c r="I197" s="357"/>
      <c r="J197" s="357"/>
      <c r="K197" s="234"/>
    </row>
    <row r="198" spans="2:11" ht="25.5" customHeight="1">
      <c r="B198" s="233"/>
      <c r="C198" s="298" t="s">
        <v>932</v>
      </c>
      <c r="D198" s="298"/>
      <c r="E198" s="298"/>
      <c r="F198" s="298" t="s">
        <v>933</v>
      </c>
      <c r="G198" s="299"/>
      <c r="H198" s="356" t="s">
        <v>934</v>
      </c>
      <c r="I198" s="356"/>
      <c r="J198" s="356"/>
      <c r="K198" s="234"/>
    </row>
    <row r="199" spans="2:11" ht="5.25" customHeight="1">
      <c r="B199" s="262"/>
      <c r="C199" s="259"/>
      <c r="D199" s="259"/>
      <c r="E199" s="259"/>
      <c r="F199" s="259"/>
      <c r="G199" s="242"/>
      <c r="H199" s="259"/>
      <c r="I199" s="259"/>
      <c r="J199" s="259"/>
      <c r="K199" s="283"/>
    </row>
    <row r="200" spans="2:11" ht="15" customHeight="1">
      <c r="B200" s="262"/>
      <c r="C200" s="242" t="s">
        <v>924</v>
      </c>
      <c r="D200" s="242"/>
      <c r="E200" s="242"/>
      <c r="F200" s="261" t="s">
        <v>41</v>
      </c>
      <c r="G200" s="242"/>
      <c r="H200" s="354" t="s">
        <v>935</v>
      </c>
      <c r="I200" s="354"/>
      <c r="J200" s="354"/>
      <c r="K200" s="283"/>
    </row>
    <row r="201" spans="2:11" ht="15" customHeight="1">
      <c r="B201" s="262"/>
      <c r="C201" s="268"/>
      <c r="D201" s="242"/>
      <c r="E201" s="242"/>
      <c r="F201" s="261" t="s">
        <v>42</v>
      </c>
      <c r="G201" s="242"/>
      <c r="H201" s="354" t="s">
        <v>936</v>
      </c>
      <c r="I201" s="354"/>
      <c r="J201" s="354"/>
      <c r="K201" s="283"/>
    </row>
    <row r="202" spans="2:11" ht="15" customHeight="1">
      <c r="B202" s="262"/>
      <c r="C202" s="268"/>
      <c r="D202" s="242"/>
      <c r="E202" s="242"/>
      <c r="F202" s="261" t="s">
        <v>45</v>
      </c>
      <c r="G202" s="242"/>
      <c r="H202" s="354" t="s">
        <v>937</v>
      </c>
      <c r="I202" s="354"/>
      <c r="J202" s="354"/>
      <c r="K202" s="283"/>
    </row>
    <row r="203" spans="2:11" ht="15" customHeight="1">
      <c r="B203" s="262"/>
      <c r="C203" s="242"/>
      <c r="D203" s="242"/>
      <c r="E203" s="242"/>
      <c r="F203" s="261" t="s">
        <v>43</v>
      </c>
      <c r="G203" s="242"/>
      <c r="H203" s="354" t="s">
        <v>938</v>
      </c>
      <c r="I203" s="354"/>
      <c r="J203" s="354"/>
      <c r="K203" s="283"/>
    </row>
    <row r="204" spans="2:11" ht="15" customHeight="1">
      <c r="B204" s="262"/>
      <c r="C204" s="242"/>
      <c r="D204" s="242"/>
      <c r="E204" s="242"/>
      <c r="F204" s="261" t="s">
        <v>44</v>
      </c>
      <c r="G204" s="242"/>
      <c r="H204" s="354" t="s">
        <v>939</v>
      </c>
      <c r="I204" s="354"/>
      <c r="J204" s="354"/>
      <c r="K204" s="283"/>
    </row>
    <row r="205" spans="2:11" ht="15" customHeight="1">
      <c r="B205" s="262"/>
      <c r="C205" s="242"/>
      <c r="D205" s="242"/>
      <c r="E205" s="242"/>
      <c r="F205" s="261"/>
      <c r="G205" s="242"/>
      <c r="H205" s="242"/>
      <c r="I205" s="242"/>
      <c r="J205" s="242"/>
      <c r="K205" s="283"/>
    </row>
    <row r="206" spans="2:11" ht="15" customHeight="1">
      <c r="B206" s="262"/>
      <c r="C206" s="242" t="s">
        <v>880</v>
      </c>
      <c r="D206" s="242"/>
      <c r="E206" s="242"/>
      <c r="F206" s="261" t="s">
        <v>76</v>
      </c>
      <c r="G206" s="242"/>
      <c r="H206" s="354" t="s">
        <v>940</v>
      </c>
      <c r="I206" s="354"/>
      <c r="J206" s="354"/>
      <c r="K206" s="283"/>
    </row>
    <row r="207" spans="2:11" ht="15" customHeight="1">
      <c r="B207" s="262"/>
      <c r="C207" s="268"/>
      <c r="D207" s="242"/>
      <c r="E207" s="242"/>
      <c r="F207" s="261" t="s">
        <v>777</v>
      </c>
      <c r="G207" s="242"/>
      <c r="H207" s="354" t="s">
        <v>778</v>
      </c>
      <c r="I207" s="354"/>
      <c r="J207" s="354"/>
      <c r="K207" s="283"/>
    </row>
    <row r="208" spans="2:11" ht="15" customHeight="1">
      <c r="B208" s="262"/>
      <c r="C208" s="242"/>
      <c r="D208" s="242"/>
      <c r="E208" s="242"/>
      <c r="F208" s="261" t="s">
        <v>775</v>
      </c>
      <c r="G208" s="242"/>
      <c r="H208" s="354" t="s">
        <v>941</v>
      </c>
      <c r="I208" s="354"/>
      <c r="J208" s="354"/>
      <c r="K208" s="283"/>
    </row>
    <row r="209" spans="2:11" ht="15" customHeight="1">
      <c r="B209" s="300"/>
      <c r="C209" s="268"/>
      <c r="D209" s="268"/>
      <c r="E209" s="268"/>
      <c r="F209" s="261" t="s">
        <v>779</v>
      </c>
      <c r="G209" s="247"/>
      <c r="H209" s="355" t="s">
        <v>780</v>
      </c>
      <c r="I209" s="355"/>
      <c r="J209" s="355"/>
      <c r="K209" s="301"/>
    </row>
    <row r="210" spans="2:11" ht="15" customHeight="1">
      <c r="B210" s="300"/>
      <c r="C210" s="268"/>
      <c r="D210" s="268"/>
      <c r="E210" s="268"/>
      <c r="F210" s="261" t="s">
        <v>781</v>
      </c>
      <c r="G210" s="247"/>
      <c r="H210" s="355" t="s">
        <v>757</v>
      </c>
      <c r="I210" s="355"/>
      <c r="J210" s="355"/>
      <c r="K210" s="301"/>
    </row>
    <row r="211" spans="2:11" ht="15" customHeight="1">
      <c r="B211" s="300"/>
      <c r="C211" s="268"/>
      <c r="D211" s="268"/>
      <c r="E211" s="268"/>
      <c r="F211" s="302"/>
      <c r="G211" s="247"/>
      <c r="H211" s="303"/>
      <c r="I211" s="303"/>
      <c r="J211" s="303"/>
      <c r="K211" s="301"/>
    </row>
    <row r="212" spans="2:11" ht="15" customHeight="1">
      <c r="B212" s="300"/>
      <c r="C212" s="242" t="s">
        <v>904</v>
      </c>
      <c r="D212" s="268"/>
      <c r="E212" s="268"/>
      <c r="F212" s="261">
        <v>1</v>
      </c>
      <c r="G212" s="247"/>
      <c r="H212" s="355" t="s">
        <v>942</v>
      </c>
      <c r="I212" s="355"/>
      <c r="J212" s="355"/>
      <c r="K212" s="301"/>
    </row>
    <row r="213" spans="2:11" ht="15" customHeight="1">
      <c r="B213" s="300"/>
      <c r="C213" s="268"/>
      <c r="D213" s="268"/>
      <c r="E213" s="268"/>
      <c r="F213" s="261">
        <v>2</v>
      </c>
      <c r="G213" s="247"/>
      <c r="H213" s="355" t="s">
        <v>943</v>
      </c>
      <c r="I213" s="355"/>
      <c r="J213" s="355"/>
      <c r="K213" s="301"/>
    </row>
    <row r="214" spans="2:11" ht="15" customHeight="1">
      <c r="B214" s="300"/>
      <c r="C214" s="268"/>
      <c r="D214" s="268"/>
      <c r="E214" s="268"/>
      <c r="F214" s="261">
        <v>3</v>
      </c>
      <c r="G214" s="247"/>
      <c r="H214" s="355" t="s">
        <v>944</v>
      </c>
      <c r="I214" s="355"/>
      <c r="J214" s="355"/>
      <c r="K214" s="301"/>
    </row>
    <row r="215" spans="2:11" ht="15" customHeight="1">
      <c r="B215" s="300"/>
      <c r="C215" s="268"/>
      <c r="D215" s="268"/>
      <c r="E215" s="268"/>
      <c r="F215" s="261">
        <v>4</v>
      </c>
      <c r="G215" s="247"/>
      <c r="H215" s="355" t="s">
        <v>945</v>
      </c>
      <c r="I215" s="355"/>
      <c r="J215" s="355"/>
      <c r="K215" s="301"/>
    </row>
    <row r="216" spans="2:11" ht="12.75" customHeight="1">
      <c r="B216" s="304"/>
      <c r="C216" s="305"/>
      <c r="D216" s="305"/>
      <c r="E216" s="305"/>
      <c r="F216" s="305"/>
      <c r="G216" s="305"/>
      <c r="H216" s="305"/>
      <c r="I216" s="305"/>
      <c r="J216" s="305"/>
      <c r="K216" s="306"/>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01.1 2017109 Pol - 01.1 2...</vt:lpstr>
      <vt:lpstr>Pokyny pro vyplnění</vt:lpstr>
      <vt:lpstr>'01.1 2017109 Pol - 01.1 2...'!Názvy_tisku</vt:lpstr>
      <vt:lpstr>'Rekapitulace stavby'!Názvy_tisku</vt:lpstr>
      <vt:lpstr>'01.1 2017109 Pol - 01.1 2...'!Oblast_tisku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Michálek Václav</dc:creator>
  <cp:lastModifiedBy>Michálek Václav</cp:lastModifiedBy>
  <dcterms:created xsi:type="dcterms:W3CDTF">2018-05-04T10:02:51Z</dcterms:created>
  <dcterms:modified xsi:type="dcterms:W3CDTF">2018-05-04T10:04:01Z</dcterms:modified>
</cp:coreProperties>
</file>